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olors1.xml" ContentType="application/vnd.ms-office.chartcolorstyle+xml"/>
  <Override PartName="/xl/charts/colors10.xml" ContentType="application/vnd.ms-office.chartcolorstyle+xml"/>
  <Override PartName="/xl/charts/colors11.xml" ContentType="application/vnd.ms-office.chartcolorstyle+xml"/>
  <Override PartName="/xl/charts/colors12.xml" ContentType="application/vnd.ms-office.chartcolorstyle+xml"/>
  <Override PartName="/xl/charts/colors2.xml" ContentType="application/vnd.ms-office.chartcolorstyle+xml"/>
  <Override PartName="/xl/charts/colors3.xml" ContentType="application/vnd.ms-office.chartcolorstyle+xml"/>
  <Override PartName="/xl/charts/colors4.xml" ContentType="application/vnd.ms-office.chartcolorstyle+xml"/>
  <Override PartName="/xl/charts/colors5.xml" ContentType="application/vnd.ms-office.chartcolorstyle+xml"/>
  <Override PartName="/xl/charts/colors6.xml" ContentType="application/vnd.ms-office.chartcolorstyle+xml"/>
  <Override PartName="/xl/charts/colors7.xml" ContentType="application/vnd.ms-office.chartcolorstyle+xml"/>
  <Override PartName="/xl/charts/colors8.xml" ContentType="application/vnd.ms-office.chartcolorstyle+xml"/>
  <Override PartName="/xl/charts/colors9.xml" ContentType="application/vnd.ms-office.chartcolorstyle+xml"/>
  <Override PartName="/xl/charts/style1.xml" ContentType="application/vnd.ms-office.chartstyle+xml"/>
  <Override PartName="/xl/charts/style10.xml" ContentType="application/vnd.ms-office.chartstyle+xml"/>
  <Override PartName="/xl/charts/style11.xml" ContentType="application/vnd.ms-office.chartstyle+xml"/>
  <Override PartName="/xl/charts/style12.xml" ContentType="application/vnd.ms-office.chartstyle+xml"/>
  <Override PartName="/xl/charts/style2.xml" ContentType="application/vnd.ms-office.chartstyle+xml"/>
  <Override PartName="/xl/charts/style3.xml" ContentType="application/vnd.ms-office.chartstyle+xml"/>
  <Override PartName="/xl/charts/style4.xml" ContentType="application/vnd.ms-office.chartstyle+xml"/>
  <Override PartName="/xl/charts/style5.xml" ContentType="application/vnd.ms-office.chartstyle+xml"/>
  <Override PartName="/xl/charts/style6.xml" ContentType="application/vnd.ms-office.chartstyle+xml"/>
  <Override PartName="/xl/charts/style7.xml" ContentType="application/vnd.ms-office.chartstyle+xml"/>
  <Override PartName="/xl/charts/style8.xml" ContentType="application/vnd.ms-office.chartstyle+xml"/>
  <Override PartName="/xl/charts/style9.xml" ContentType="application/vnd.ms-office.chartstyl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firstSheet="1" activeTab="6"/>
  </bookViews>
  <sheets>
    <sheet name="总表" sheetId="28" r:id="rId1"/>
    <sheet name="金专" sheetId="11" r:id="rId2"/>
    <sheet name="金课" sheetId="10" r:id="rId3"/>
    <sheet name="金地" sheetId="12" r:id="rId4"/>
    <sheet name="金师" sheetId="13" r:id="rId5"/>
    <sheet name="金教材" sheetId="16" r:id="rId6"/>
    <sheet name="教改立项" sheetId="17" r:id="rId7"/>
    <sheet name="教学成果奖" sheetId="20" r:id="rId8"/>
    <sheet name="产学研合作项目" sheetId="18" r:id="rId9"/>
    <sheet name="从业技能" sheetId="23" r:id="rId10"/>
    <sheet name="考研" sheetId="25" r:id="rId11"/>
    <sheet name="体测" sheetId="26" r:id="rId12"/>
    <sheet name="1.质量工程-五金建设" sheetId="1" r:id="rId13"/>
    <sheet name="1.质量工程-教学研究" sheetId="2" r:id="rId14"/>
    <sheet name="1.质量工程-教学研究 (2)" sheetId="14" r:id="rId15"/>
    <sheet name="1.质量工程-教学资源" sheetId="3" r:id="rId16"/>
    <sheet name="2.师生发展-学生发展" sheetId="5" r:id="rId17"/>
    <sheet name="未录入" sheetId="7" r:id="rId18"/>
    <sheet name="Sheet1" sheetId="8"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<sst xmlns="http://schemas.openxmlformats.org/spreadsheetml/2006/main" count="2104" uniqueCount="582">
  <si>
    <t>泰山学院院系设置</t>
  </si>
  <si>
    <t>“五金”建设</t>
  </si>
  <si>
    <t>教学研究</t>
  </si>
  <si>
    <t>教学资源</t>
  </si>
  <si>
    <t>教师发展</t>
  </si>
  <si>
    <t>学生发展</t>
  </si>
  <si>
    <t>总分</t>
  </si>
  <si>
    <t>序号</t>
  </si>
  <si>
    <t>学院</t>
  </si>
  <si>
    <t>金专</t>
  </si>
  <si>
    <t>金课</t>
  </si>
  <si>
    <t>金地</t>
  </si>
  <si>
    <t>金师</t>
  </si>
  <si>
    <t>金教材</t>
  </si>
  <si>
    <t>教改
立项</t>
  </si>
  <si>
    <t>教学成果奖</t>
  </si>
  <si>
    <t>教研
论文</t>
  </si>
  <si>
    <t>教学
平台</t>
  </si>
  <si>
    <t>产学研合作项目</t>
  </si>
  <si>
    <t>教学
竞赛</t>
  </si>
  <si>
    <t>省师范学生从业技能大赛</t>
  </si>
  <si>
    <t>考研率</t>
  </si>
  <si>
    <t>体测</t>
  </si>
  <si>
    <t>文学与传媒学院</t>
  </si>
  <si>
    <t>马克思主义学院</t>
  </si>
  <si>
    <t>历史学院</t>
  </si>
  <si>
    <t>数学与统计学院</t>
  </si>
  <si>
    <t>信息科学技术学院</t>
  </si>
  <si>
    <t>物理与电子工程学院</t>
  </si>
  <si>
    <t>化学化工学院</t>
  </si>
  <si>
    <t>外国语学院</t>
  </si>
  <si>
    <t>旅游学院</t>
  </si>
  <si>
    <t>体育学院</t>
  </si>
  <si>
    <t>艺术学院</t>
  </si>
  <si>
    <t>教师教育学院</t>
  </si>
  <si>
    <t>生物与酿酒工程学院</t>
  </si>
  <si>
    <t>机械工程学院</t>
  </si>
  <si>
    <t>土木与建筑工程学院</t>
  </si>
  <si>
    <t>数字经济学院</t>
  </si>
  <si>
    <t>商学院</t>
  </si>
  <si>
    <t>国际教育学院</t>
  </si>
  <si>
    <t>教师教育研究院</t>
  </si>
  <si>
    <t>泰山研究院</t>
  </si>
  <si>
    <t>继续教育学院</t>
  </si>
  <si>
    <t>2019年</t>
  </si>
  <si>
    <t>2020年</t>
  </si>
  <si>
    <t>2021年</t>
  </si>
  <si>
    <t>2022年</t>
  </si>
  <si>
    <t>2023年</t>
  </si>
  <si>
    <t>2024年</t>
  </si>
  <si>
    <t>名称</t>
  </si>
  <si>
    <t>数量</t>
  </si>
  <si>
    <t>得分</t>
  </si>
  <si>
    <t>国家级一流专业通过验收（8分/个）</t>
  </si>
  <si>
    <t>省级一流专业通过验收（4分/个）</t>
  </si>
  <si>
    <t>1、汉语言文学</t>
  </si>
  <si>
    <t>通过师范专业三级认证（8分/个）</t>
  </si>
  <si>
    <t>通过师范专业二级认证（4分/个）</t>
  </si>
  <si>
    <t>通过工程教育专业认证（6分/个）</t>
  </si>
  <si>
    <t>新上“四新”专业（2分/个）</t>
  </si>
  <si>
    <t>1、网络与新媒体</t>
  </si>
  <si>
    <t>中外合作办学专业立项（2分/个）</t>
  </si>
  <si>
    <t>1、思想政治教育</t>
  </si>
  <si>
    <t>历史学</t>
  </si>
  <si>
    <t>1、历史学</t>
  </si>
  <si>
    <t>1、信息与计算科学</t>
  </si>
  <si>
    <t>1、数学与应用数学</t>
  </si>
  <si>
    <t xml:space="preserve">1、软件工程 </t>
  </si>
  <si>
    <t>1、软件工程</t>
  </si>
  <si>
    <t>1、网络空间安全</t>
  </si>
  <si>
    <t>1、电子信息科学与技术</t>
  </si>
  <si>
    <t>1、人工智能</t>
  </si>
  <si>
    <t>1、化学</t>
  </si>
  <si>
    <t>1、旅游管理</t>
  </si>
  <si>
    <t>1、地理科学</t>
  </si>
  <si>
    <t xml:space="preserve">1、小学教育 </t>
  </si>
  <si>
    <t>1、小学教育</t>
  </si>
  <si>
    <t>1、智能制造工程</t>
  </si>
  <si>
    <t>1、机械设计制造及其自动化</t>
  </si>
  <si>
    <t xml:space="preserve">1、财务管理 </t>
  </si>
  <si>
    <t>继续教育学院（泰安广播电视大学）</t>
  </si>
  <si>
    <t>国家级一流课程立项（6分/门）</t>
  </si>
  <si>
    <t>省级一流课程立项（2分/门）</t>
  </si>
  <si>
    <t>1、影视视听语言</t>
  </si>
  <si>
    <t xml:space="preserve">1、外国文学史 B 刘欣 </t>
  </si>
  <si>
    <t xml:space="preserve">省一流课程：
1、中国当代文学 郭晓平 </t>
  </si>
  <si>
    <t>省级课程思政示范课立项（2分/门）</t>
  </si>
  <si>
    <t>国家智慧教育平台、山东省在线开放课程（0.5分/门）</t>
  </si>
  <si>
    <t>1、外国文学史A 刘欣
2、外国文学史B 刘欣
3、中国当代文学 郭晓平
4、影视视听语言 谢国庆</t>
  </si>
  <si>
    <t xml:space="preserve">国家高等教育智慧教育平台：
1、文艺作品演播 李雯竺
2、现代汉语A 曹大为
3、外国文学史A 刘欣
4、影视视听语言 谢国庆
5、外国文学史B 刘欣
6、中国当代文学 郭晓平
山东省高等学校在线开放课程平台：
1、古代汉语A 齐焕美
2、现代汉语B 孟晓慧
</t>
  </si>
  <si>
    <t>山东省高等学校在线开放课程平台：
1、中国古代文学A 宁宇</t>
  </si>
  <si>
    <t>全英文授课课程数（0.5分/门）</t>
  </si>
  <si>
    <t xml:space="preserve">1、中国共产党历史
2、中国共产党思想政治教育史 </t>
  </si>
  <si>
    <t>1、马克思主义基本原理概论 王蓓</t>
  </si>
  <si>
    <t>省级思政金课：
1、马克思主义基本原理概论  郭慰慰、闫良础、王蓓
2、中国近现代史纲要 刘艳丽、亓凤香、高振云</t>
  </si>
  <si>
    <t xml:space="preserve">省级思政金课：
1、习近平新时代中国特色社会主义思想概论 李聪 </t>
  </si>
  <si>
    <t>1、中国共产党历史 刘艳丽</t>
  </si>
  <si>
    <t xml:space="preserve">省级课程思政示范课
1、中国共产党党史 刘艳丽 </t>
  </si>
  <si>
    <t>1、中国共产党历史 刘艳丽
2、思想政治教育学原理与方法 亓凤香</t>
  </si>
  <si>
    <t xml:space="preserve">国家高等教育智慧教育平台：
1、马克思主义基本原理概论 王蓓 
2、思想政治教育学原理与方法 亓凤香
3、中国共产党历史 刘艳丽
山东省高等学校在线开放课程平台：
1、中国共产党思想政治教育史 郭慰慰
</t>
  </si>
  <si>
    <t>山东省高等学校在线开放课程平台：
1、政治学概论 刘宁</t>
  </si>
  <si>
    <t>山东省高等学校在线开放课程平台：1.中国历史地理 周晓冀
2.中国当代史  张淑华 
3.世界古代史（下）  倪翠兰  
4.中国现代史  金坡</t>
  </si>
  <si>
    <t>1、美术考古专题 李晓筠
2、文物学概论 曹建刚
3、西方史学史 张凯</t>
  </si>
  <si>
    <t>国家高等教育智慧教育平台：
1、世界当代史 张淑华
2、中国历史地理 周晓冀
3、西方史学史 张凯
4、美术考古专题 李晓筠
5、文物学概论 曹建刚
6、世界古代史（下）倪翠兰
山东省高等学校在线开放课程平台：
1、博物馆学概论 姬秀丽
2、中国古代史（上）周绍华</t>
  </si>
  <si>
    <t>山东省高等学校在线开放课程平台：
1、世界古代史（上） 刘静</t>
  </si>
  <si>
    <t>1、数据库原理与应用（oracle） 吴杰芳</t>
  </si>
  <si>
    <t>省一流课程：
1、离散数学 雷靖</t>
  </si>
  <si>
    <t>1、数学分析B 刘伟彦</t>
  </si>
  <si>
    <t>国家高等教育智慧教育平台：
1、数据库原理与应用（oracle） 吴杰芳
2、离散数学 雷靖
3、数学分析B 刘伟彦
4、数学软件 尹逊汝
山东省高等学校在线开放课程平台：
1、常微分方程 国忠金
2、高等代数B 泥立丽
3、中学数学教学设计与案例分析 陈涛
4、C++程序设计 黄玉梅
5、数值分析 孔静</t>
  </si>
  <si>
    <t>山东省高等学校在线开放课程平台：
1、中学数学课程与教学论 刘璐</t>
  </si>
  <si>
    <t>省一流课程：
1、高等数学IA 朱笑荣 
2、数据结构 王霞</t>
  </si>
  <si>
    <t>1、客户关系管理 冯玲
2、大学计算机—Python应用开发基础 贝依林"</t>
  </si>
  <si>
    <t>国家高等教育智慧教育平台：
1、算法分析与设计 禹朴勇
2、大学计算机—Python应用开发基础 贝依林
3、客户关系管理 冯玲
山东省高等学校在线开放课程平台：
1、数据库系统概论 张雷
2、面向对象程序设计（C++）吴蔚</t>
  </si>
  <si>
    <t>山东省高等学校在线开放课程平台：
1、软件工程 徐萍</t>
  </si>
  <si>
    <t>1、数字电子技术 姜春玲</t>
  </si>
  <si>
    <t xml:space="preserve">省一流课程：
1、电子创新与实践 魏强 
2、单片机原理与应用 吴顺伟 
3、高频电子线路 马圣乾 </t>
  </si>
  <si>
    <t>山东省高等学校在线开放课程
1、光学 马建玲
2、EDA技术 王春玲</t>
  </si>
  <si>
    <t>国家高等教育智慧教育平台：
1、数字电子技术 姜春玲
2、EDA技术 王春玲
3、光学 马建玲
4、单片机原理与应用 吴顺伟
5、高频电子线路 马圣乾
6、力学 吴晓梅
7、数字信号处理 魏强</t>
  </si>
  <si>
    <t>山东省高等学校在线开放课程平台：
1、量子力学 刘婷婷</t>
  </si>
  <si>
    <t>省一流课程：
1、微格教学与技能训练 赵燕云</t>
  </si>
  <si>
    <t>1、微格教学与技能训练 赵燕云</t>
  </si>
  <si>
    <t>国家高等教育智慧教育平台：
1、仪器分析 禚林海
2、微格教学与技能训练 赵燕云</t>
  </si>
  <si>
    <t>山东省高等学校在线开放课程平台：
1、化工安全与环保 何春红
2、高分子材料概论 李群</t>
  </si>
  <si>
    <t>1、高级翻译 苏冰
2、跨文化交际英语口语（理论篇）陈霞</t>
  </si>
  <si>
    <t>国家高等教育智慧教育平台：
1、高级翻译 苏冰
2、跨文化交际英语口语（理论篇）陈霞
山东省高等学校在线开放课程平台： 
1、泰山文化海外传播 田芬
2、美国文学 李莉</t>
  </si>
  <si>
    <t>1、泰山南侧自然带垂直分异虚拟仿真实验
2、泰山生态环境野外实习
3、旅游资源概论</t>
  </si>
  <si>
    <t>1、世界遗产泰山古文化轴时空之旅和地学形成机制探索虚拟仿真实验 丁敏 
2、课堂教学技能与艺术 徐健</t>
  </si>
  <si>
    <t>省一流课程：
1、会展概论 王夏</t>
  </si>
  <si>
    <t>1、旅游资源概论 赵维军</t>
  </si>
  <si>
    <t>1、测量与地图学 徐丽
2、旅游接待业 李秀
3、气象学与气候学 赵敬民
4、旅游景区管理 刘肖梅</t>
  </si>
  <si>
    <t>国家高等教育智慧教育平台：
1、旅游学概论（双语）宋伟
2、旅游资源概论 赵维军
3、地理教学设计 徐健
4、会展概论 王夏
5、旅游企业人力资源管理 董红霞
6、旅游统计学 张伟
7、测量与地图学 徐莉
8、旅游景区管理 刘肖梅
9、旅游接待业 李秀
10、气象学与气候学 赵敬民
山东省高等学校在线开放课程平台：
1、旅游地理学 刘敏</t>
  </si>
  <si>
    <t xml:space="preserve">山东省高等学校在线开放课程平台：
1、旅游财务管理 邢莉 </t>
  </si>
  <si>
    <t>1、体育科学研究方法 许宁</t>
  </si>
  <si>
    <t>山东省高等学校在线开放课程平台：
1、网球 苏士强
2、大学体育理论 王彤</t>
  </si>
  <si>
    <t xml:space="preserve">省一流课程：
1、中国古典舞身韵 柳晓雪 </t>
  </si>
  <si>
    <t>国家高等教育智慧教育平台：
1、写意人物写生与创作 安娜-美术学
山东省高等学校在线开放课程平台：
1、艺术概论 李岩-音乐表演</t>
  </si>
  <si>
    <t>山东省高等学校在线开放课程平台：
1、中国古典舞身韵 柳晓雪</t>
  </si>
  <si>
    <t>1、中学生心理辅导 张海燕</t>
  </si>
  <si>
    <t>1、小学教育心理学 李芳
2、中外教育史 谢文庆
3、小学教育学 庄建东</t>
  </si>
  <si>
    <t>国家高等教育智慧教育平台：
1、中学生心理辅导 张海燕
2、现代教育技术 胡波
3、小学教育学 庄建东
4、小学教育心理学 李芳
5、中外教育史 谢文庆
山东省高等学校在线开放课程平台：
1、学前教育研究方法 马季</t>
  </si>
  <si>
    <t>山东省高等学校在线开放课程平台：
1、班级管理 李子彦</t>
  </si>
  <si>
    <t>省一流课程：
1、生态学 孟盼盼</t>
  </si>
  <si>
    <t>1、生态学 孟盼盼</t>
  </si>
  <si>
    <t>国家高等教育智慧教育平台：
1、分子生物学 杨红花 
2、生态学 孟盼盼</t>
  </si>
  <si>
    <t xml:space="preserve">山东省高等学校在线开放课程平台：
1、中学生生物学课程标准与教材研究 林科
2、品鉴葡萄酒 赵现华 </t>
  </si>
  <si>
    <t>1、产品形态设计 高一歌</t>
  </si>
  <si>
    <t>省一流课程：
1、建筑工程计量与计价王丽</t>
  </si>
  <si>
    <t>1、建筑工程计量与计价王丽</t>
  </si>
  <si>
    <t xml:space="preserve">国家高等教育智慧教育平台：
1、结构力学 李琦 
2、土力学 候新平
3、建筑工程计量与计价王丽 </t>
  </si>
  <si>
    <t xml:space="preserve">国家高等教育智慧教育平台：
1、国际市场营销学 田丽超
山东省高等学校在线开放课程平台：
1、国际贸易学 王爱琴 </t>
  </si>
  <si>
    <t>国家高等教育智慧教育平台：
1、成本会计 梁丽媛
2、管理会计 闫钰伟
山东省高等学校在线开放课程平台：
1、财务分析 贾莉莉</t>
  </si>
  <si>
    <t>山东省高等学校在线开放课程平台：
1、公司战略与风险管理 刘丽
2、高级财务管理 王丽丽</t>
  </si>
  <si>
    <t>国家级实习实训基地立项（6分/项）</t>
  </si>
  <si>
    <t>省级实习实训基地立项（2分/项）</t>
  </si>
  <si>
    <t>望岳中学</t>
  </si>
  <si>
    <t>国家级教学名师（优秀教师）（6 分/项）</t>
  </si>
  <si>
    <t>省级教学名师（2 分/项）</t>
  </si>
  <si>
    <t>省级教学团队立项（2 分/项）</t>
  </si>
  <si>
    <t>省级基层教研组织立项（2 分/项）</t>
  </si>
  <si>
    <t>国家级教学名师（优秀教师）（4分/项）</t>
  </si>
  <si>
    <t>省级教学名师（2分/项）</t>
  </si>
  <si>
    <t>省级教学团队立项（2分/项）</t>
  </si>
  <si>
    <t>省级基层教研组织立项（2分/项）</t>
  </si>
  <si>
    <t>国忠金</t>
  </si>
  <si>
    <t>山东省高等学校青年创新团队人才引育计划：
1、光电信息技术创新团队</t>
  </si>
  <si>
    <t>山东省“黄大年式”教师团队：
1、电子信息科学与技术专业教师团队</t>
  </si>
  <si>
    <t>省级示范性基层教学组织：
1、姜春玲 电子教研室</t>
  </si>
  <si>
    <t>吕臣</t>
  </si>
  <si>
    <t>李芳</t>
  </si>
  <si>
    <t>国家级规划教材（含高等教育、职业教育、基础教育）立项（6分/项）</t>
  </si>
  <si>
    <t>省级一流教材（优秀）教材（含高等教育、职业教育、基础教育）立项（3分/项）</t>
  </si>
  <si>
    <t>山东省普通高等教育一流教材：
1、刘欣，《大学语文》，上海交通大学</t>
  </si>
  <si>
    <t>省级一流教材：大学生心理素质教育教程</t>
  </si>
  <si>
    <t>“十四五”职业教育国家规划教材
1、李高建，《工厂供配电技术》，高等教育出版社有限公司</t>
  </si>
  <si>
    <t>省级重大教学改革项目（含高等教育、职业教育、基础教育）立项（6分/项）</t>
  </si>
  <si>
    <t>省级重点教学改革项目（含高等教育、职业教育、基础教育）立项（3分/项）</t>
  </si>
  <si>
    <t>省级面上教学改革项目（含高等教育、职业教育、基础教育）立项（2分/项）</t>
  </si>
  <si>
    <t>1、知行合一、文美并重：汉语言文学专业课堂教学改革研究与实践（郭晓平面上）</t>
  </si>
  <si>
    <t>省高等教育学会教改项目、省教科院教育教学改革项目（含高等教育、职业教育、基础教育）立项（1分/项）</t>
  </si>
  <si>
    <t>1、地方高校大中小学思政课一体化建设高质量、特色化推进研究（李聪面上）</t>
  </si>
  <si>
    <t>省高教会项目：
1.超星“智慧马院”与高校思政理论课教学改革研究（李聪）</t>
  </si>
  <si>
    <t>一流专业建设驱动下地方高校历史学专业“两性一度”金课建设推进机制研究</t>
  </si>
  <si>
    <t>“新文科”理念下地方院校应用型史学人才培养模式研究.</t>
  </si>
  <si>
    <t>基于习近平文博观引领的高校文博专业课堂教学模式创新研——以《博物馆学概论》为例（姬秀丽面上）</t>
  </si>
  <si>
    <t>省高教会项目：
1.地方应用型本科高校课堂教学改革推进实施（倪翠兰）</t>
  </si>
  <si>
    <t>基于卓越教师2.0融入课程思政的师范生（数学）核心素养发展研究</t>
  </si>
  <si>
    <t>新工科背景下软件工程专业增强实践能力的“1+5”模式研究与探索 郇正良</t>
  </si>
  <si>
    <t>1、新工科背景下应用型本科高校计算机类专业“四维四金”建设模式研究（冯斌重点）</t>
  </si>
  <si>
    <t>基于“专创融合”的应用型本科高校电子信息类专业人才培养模式研究与实践</t>
  </si>
  <si>
    <t>电子信息类专业基础课程群“四维五延三化”课堂教学改革研究与实践（姜春玲重点）</t>
  </si>
  <si>
    <t>基于全过程学业评价的《C语言程序设计》课程教学改革研究与实践（曹会国面上）</t>
  </si>
  <si>
    <t>1、新高考化学实验试题命制引领化学核心素养发展的实践路径研究（郑泽宝重点）
2、新工科背景下地方高校材料与化工“573”双创人才培养体系的构建与实践（谭青龙重点）</t>
  </si>
  <si>
    <t>1、“文化强国”视域下《泰山文化海外传播》特色课程建设研究（田芬面上）</t>
  </si>
  <si>
    <t>一流专业建设和国际认证双驱背景下旅游管理应用型人才培养模式创新与实践</t>
  </si>
  <si>
    <t>1、地方高校旅游管理一流本科专业建设模式研究（李秀面上）
2、新文科背景下文旅产业学院协同育人机制创新研究（魏云刚面上）</t>
  </si>
  <si>
    <t>山东省职业教育教学改革研究课题:
1、基于 OBE 理念的高等职业院校师范生课堂教学能力培养体系研究——以学前教育专业为例（徐健一般项目）</t>
  </si>
  <si>
    <t>1、应用型本科高校美术学（国画）“三化”教学模式的改革与实践（宋艳丽面上-美术学）</t>
  </si>
  <si>
    <t>山东省职业教育教学改革研究课题:
1、高等职业院校设计学类产业学院建设路径研究与实践（李天军面上-美术学）</t>
  </si>
  <si>
    <t>省级教改项目：
1、基于ADDIE 模型的地方高校音乐学“专创融合”课程体系构建与实践（林琳面上-音乐学）</t>
  </si>
  <si>
    <t>省高教会：
1.以效果为导向的 SPOC+翻转课堂教学改革研究--以《摄影基础》课程为例（姚淑娟-广播电视编导）</t>
  </si>
  <si>
    <t>基于专业认证的师范专业核心素养培养模式的研究与实践</t>
  </si>
  <si>
    <t>1、基于职业能力提升的葡萄与葡萄酒工程专业高水平应用型人才培养模式研究（赵现华重点）</t>
  </si>
  <si>
    <t>省级教改项目：
1、数字化转型背景下应用型本科高校智能财务专业人才培养创新与实践（闫钰炜面上）</t>
  </si>
  <si>
    <t>1、数智化人力资源管理应用型人才“敏捷型”培养模式探究（陈春晓面上）</t>
  </si>
  <si>
    <t>省级教改项目：
1、地方高校外语教师课程思政胜任力 5C
发展模式创新与实践（张庆云重点）</t>
  </si>
  <si>
    <t>国家级教学成果奖一等奖（50 分/项）</t>
  </si>
  <si>
    <t>国家级教学成果奖二等奖（20 分/项）</t>
  </si>
  <si>
    <t>省级教学成果奖（含高等教育、职业教育、基础教育）一等奖（10 分/项）</t>
  </si>
  <si>
    <t>省级教学成果奖（含高等教育、职业教育、基础教育）二等奖（6 分/项）</t>
  </si>
  <si>
    <t>省级教学成果奖 ：
1、第九届山东省教学成果奖二等奖（基础教育类）国忠金</t>
  </si>
  <si>
    <t>省级教学成果奖 ：
1、第九届山东省教学成果奖二等奖（基础教育类）陈君</t>
  </si>
  <si>
    <t>1、第九届山东省教学成果奖一等奖（基础教育类）陈伟军</t>
  </si>
  <si>
    <t>省级教学成果奖 ：
2、第九届山东省教学成果奖二等奖（职业教育类）李芳</t>
  </si>
  <si>
    <t>国家级现代产业学院、特色示范学院、未来技术学院（6分/项）</t>
  </si>
  <si>
    <t>省级现代产业学院、特色示范学院、未来学院（3分/项）</t>
  </si>
  <si>
    <t>教育部产学合作协同育人项目（0.2分/项）</t>
  </si>
  <si>
    <t>1、 基于线上教学平台的传媒专业骨干课程《影视视听语言》的建设 (范凯)</t>
  </si>
  <si>
    <t>1、基于云平台的《新媒体概论》课程建设研究（曹锐）
2、直播电商虚拟直播间的搭建（孙强）</t>
  </si>
  <si>
    <t xml:space="preserve">1、数字时代文旅专业教师信息技术应用能力提升计划（谢国庆）
2、文旅融媒体实践基地建设（谢国庆）
3、大数据赋能面向产业链的电子商务数据分析的创新实验室建设研究（张茜）
4、基于OBE理念的《数字化营销》线上课程建设（谢国庆）
</t>
  </si>
  <si>
    <t>1、社会工作嵌入高校辅导员工作技能的培训（李慧敏）
2、《社区社会工作》的项目化教学改革与探索（李慧敏）
3、高校思想政治理论课VR虚拟仿真实践基地建设研究（刘宁）
4、协同育人视域下思想政治教育专业实践教学共建机制研究（王伟）</t>
  </si>
  <si>
    <t>1、社会工作与高校思政课程交叉融合的新文科人才培养模式探究（李慧敏）
2、新文科背景下“形势与政策”课规范化建设研究（李月英）
3、基于新文科建设的大学红色馆藏文献志识整理——以万里图书馆为例（孙明杰）
4、地方革命历史碑文中的党史资料融入课程思政教学研究（孙明杰）
5、乡村小学思政课师资基本素质提升培训（孙明杰）
6、应用型高校《形势与政策》课程教学改革创新与实践（李月英）
7、校企合作下的思政课教师新媒体信息技术师资培训（赵甜甜）</t>
  </si>
  <si>
    <t>1、智慧教学视域下高校《博物馆学概论》课程教学探索与实践（姬秀丽-文物）
2、地方高校《文物学概论》课程智慧教学建设（曹建刚-文物）
3、地方高校智能制造课程体系构建研究（倪翠兰）
4、智汇文旅背景下文化产业师资培训课程开发研究（倪翠兰）
5、人工智能背景下应用型高校“人工智能+”人才培养方案研究（倪翠兰）
6、地方高校线上教学质量保障“四维”创新研究（倪翠兰）</t>
  </si>
  <si>
    <t>1、大数据时代统计计算课程改革研究 (姜山)</t>
  </si>
  <si>
    <t>1、新工科背景下的大数据平台开发与应用培训（刘婧）
2、“一体双引”驱动下的地方本科院校新工科专业建设与实践（国忠金）</t>
  </si>
  <si>
    <t>1、应用型本科建设背景下管理类方向高等数学课程教学改革探究（吴月英）
2、面向“工业大数据”的数据科学雨大数据技术专业建设方案制定（姜山）
3、基于一流专业建设的大数据专业课程体系改革与实践（尹逊汝）</t>
  </si>
  <si>
    <t>1、人工智能产业学院</t>
  </si>
  <si>
    <r>
      <t xml:space="preserve">1、基于应用型人才培养模式的项目化教学改革研究一以《网页设计与制作》课程为例 (徐萍)
2、 基于校企深度融合的“双创型”人才培养-一以虚拟现实开发类为例 (贝依林)3、 基于安博教育产学合作师资培训项目 (徐萍)
4、《Pvthon语言程序设计》教师培训策略探讨 (冯玲 王霞 </t>
    </r>
    <r>
      <rPr>
        <sz val="12"/>
        <color theme="4"/>
        <rFont val="仿宋_GB2312"/>
        <charset val="134"/>
      </rPr>
      <t>朱向彩</t>
    </r>
    <r>
      <rPr>
        <sz val="12"/>
        <color rgb="FF000000"/>
        <rFont val="仿宋_GB2312"/>
        <charset val="134"/>
      </rPr>
      <t>)
5、面向大数据方向的软件工程新工科建设 (禹朴勇)</t>
    </r>
  </si>
  <si>
    <r>
      <t>1、新工科背景下数据结构课程教学改革创新与实践研究（王霞）2、基于校企深度合作的软件建模技术课程教学内容建设及课程体系改革研究（徐萍）</t>
    </r>
    <r>
      <rPr>
        <sz val="12"/>
        <color theme="4"/>
        <rFont val="仿宋_GB2312"/>
        <charset val="134"/>
      </rPr>
      <t>3、人工智能师资培训平台研究及应用（朱向彩-计科）</t>
    </r>
    <r>
      <rPr>
        <sz val="12"/>
        <color rgb="FF000000"/>
        <rFont val="仿宋_GB2312"/>
        <charset val="134"/>
      </rPr>
      <t>4、泰山-浪潮人工智能创新实践实验室建设（杨德运）</t>
    </r>
  </si>
  <si>
    <r>
      <t>1、多学科交叉融合的工程人才培养模式探索与实践（张国锋）
2、创新创业教育视角下人工智能专业师资队伍建设（钱艺）
3、基于创新项目驱动的校企协同育人模式构建（杨德运）
4、面向新工科的区块链技术开发及应用人才培养实践教学基地（张国锋）
5、高校人工智能类课程体系的建设方法研究（钱艺）11111111
6、基于SPOC的混合教学模式在《网络攻防实战课程》教学改革中的研究（张雷）
7、新工科背景下应用型本科高校“双师型”师资能力培养与提升（白学明）
8、</t>
    </r>
    <r>
      <rPr>
        <sz val="12"/>
        <color theme="4"/>
        <rFont val="仿宋_GB2312"/>
        <charset val="134"/>
      </rPr>
      <t>基于OBE理念的计算机与信息技术实验室建设与实践教学研究（乔赛-计科</t>
    </r>
    <r>
      <rPr>
        <sz val="12"/>
        <color rgb="FF000000"/>
        <rFont val="仿宋_GB2312"/>
        <charset val="134"/>
      </rPr>
      <t>）
9、基于校企协作的机器人创新中心建设（房桦）
10、“</t>
    </r>
    <r>
      <rPr>
        <sz val="12"/>
        <color theme="4"/>
        <rFont val="仿宋_GB2312"/>
        <charset val="134"/>
      </rPr>
      <t>线上”实现应用型大学实习实训平台（乔赛-计科</t>
    </r>
    <r>
      <rPr>
        <sz val="12"/>
        <color rgb="FF000000"/>
        <rFont val="仿宋_GB2312"/>
        <charset val="134"/>
      </rPr>
      <t>）
11、</t>
    </r>
    <r>
      <rPr>
        <sz val="12"/>
        <color theme="4"/>
        <rFont val="仿宋_GB2312"/>
        <charset val="134"/>
      </rPr>
      <t>新工科产教融合、校企合作机制模式探索与实践-以泰山学院软件工程专业为例 （李芳-计科）</t>
    </r>
    <r>
      <rPr>
        <sz val="12"/>
        <color rgb="FF000000"/>
        <rFont val="仿宋_GB2312"/>
        <charset val="134"/>
      </rPr>
      <t xml:space="preserve">
12、新工科背景下校企合作育人模式的探索与研究--以泰山学院计算机科学与技术(移动互联技术方向)为例 （郑国兵？？-无任教）
13、新工科与工程教育认证并重的网络空间安全专业建设研究 （张国锋）
14、《客户关系管理》课程线上+线下混合式教学探讨 （冯玲）
15、工程认证背景下《C语言程序设计》教学改革研究与实践 （郇正良） 
16、</t>
    </r>
    <r>
      <rPr>
        <sz val="12"/>
        <color theme="4"/>
        <rFont val="仿宋_GB2312"/>
        <charset val="134"/>
      </rPr>
      <t>人工智能背景下物联网专业课程体系的教学改革研究 （吴月英-无任教）</t>
    </r>
    <r>
      <rPr>
        <sz val="12"/>
        <color rgb="FF000000"/>
        <rFont val="仿宋_GB2312"/>
        <charset val="134"/>
      </rPr>
      <t xml:space="preserve">
17、新工科背景下人工智能专业教学体系和人才培养模式的研究 （桑胜举）
18、网络安全技术示范课程建设（段西强）
19、新媒体背景下的信息技术课程改革研究（朱莉莉-电子商务）
20、人工智能背景下大学生创新创业能力培养模式的研究（桑胜举）
21、“智能技术应用”创新创业工作坊（马召贵）</t>
    </r>
  </si>
  <si>
    <t>1、产学合作模式下应用型大学计算机实训基地的建设与研究（赵拥华-计科）
2、工程教育认证背景下基于产学合作模式的应用型大学计算机“云”实验室的建设与研究（朱笑荣）
3、“新工科”背景下人工智能专业创新性人才培养的实践教学体系研究（朱莉莉-电子商务）
4、工程教育认证背景下《离散数学》教学改革研究（杨洪祥-计科）
5、基于ITO的学生动画设计能力培养（冯昌利）
6、基于创新创业的人工智能教育模式研究（李鑫）
7、区块链师资培训项目（段西强）
8、应用型本科转型背景下网页前端课程教学改革研究（冯昌利）
9、基于Python的PL/O编译器设计与实现（李鑫）
10、区块链教学示范课程项目（郇正良）
11、地方应用型本科建设背景下管理类方向高等数学课程教学改革研究（朱笑荣）
12、应用型高校实习实训平台在“新工科”背景下的“云”实现（乔赛-计科）
13、新工科背景下应用型计算机人才实践教育基地建设（赵拥华-计科）
14、多学科交叉为特征的大数据专业建设与人才培养机制探究（李鑫）
15、基于校企融合的网络空间安全专业师资队伍建设（冯玲）
16、校企合作模式下地方本科高校计算机专业“双师型”师资队伍建设研究（王霞）
17、新工科背景下Linux操作系统课程改革研究（冯昌利）
18、新工科背景网络空间安全专业建设（冯斌）
19、以OBE为导向的软件工程课程教学创新与改革研究（徐萍）
20、应用型大学“AI+SE”新工科专业建设与实践（白学明）
21、新工科背景下人工智能专业产教融合人才培养模式研究（吴蔚）
22、基于校企深度融合的应用型大学程序设计课程混合教学模式改革（贝依林）
23、工程认证背景下课堂教学改革师资培训探讨（冯玲）
24、软件质量保证与测试师资培训（白学明）
25、地方应用型本科建设背景下人工智能方向离散数学课程教学研究（朱笑荣）
26、大学计算机基础课程体系的构建与实施（赵拥华-计科）
27、新媒体方向课程思政建设师资培训（孙秀娟-计科）
28、新工科背景下人工智能专业《生涯规划》课程师资培训（孙秀娟-计科）
29、人工智能背景下“Python应用开发”师资培训（孙秀娟-计科）
30、新工科背景下现代产业学院应用型人才培养改革研究（张雷）</t>
  </si>
  <si>
    <t>1、集成电路开发与测试应用 (姜春玲) 
2、物联网智能交通 (胡适)
3、智能芯片开发与教学设计 (马圣乾)
4、泰山学院与大唐移动通信设备有限公司师资培训协同育人项目 (刘磊)
5、以项目为驱动通信工程实践教学课程改革 (刘磊)</t>
  </si>
  <si>
    <t>1、基于大数据的创新创业智能化平台建设（鲁晶）</t>
  </si>
  <si>
    <t>1、学以致用多学科交叉融合物联网专业人才培养（陈亮）
2、转型背景下地方高校电子信息类“双师型”教师队伍建设（陈君）
3、嵌入式应用领域技术能力提升师资培训（曹会国）
4、新工科创新平台建设电子信息类学生实践能力培养（张超）
5、新工科背景下的《模拟电子技术》理论和实践课程教学改革（崔祥霞）
6、新工科背景下电子信息类专业校企协同建设与实践（陈君）
7、新工科背景下物联网技术人才培养模式的研究与实践（陈君）
8、基于OBE理念的半导体物理课程内容设计与实践（孙海滨）
9、新工科背景下电子信息类人才培养模式改革（郭娟）
10、新工科背景下物联网应用技术专业人才培养模式的研究与实践（陈亮）
11、新工科背景下校企合作人才培养提高电子信息类专业学生创新能力的研究与实践（魏强）
12、电子信息专业学生创新能力培养模式改革（赵健）
13、基于工程认证的物联网应用技术方向课程体系研究与实践（姜春玲）
14、无人机及航空器控制应用技术高校教师专题培训（崔祥霞）
15、项目驱动式教学促进通信工程专业学生实践创新能力的提高 （魏强）
16、嵌入式校内实习实训基地建设研究与探索 （吴顺伟）
17、应用型高校双创实践平台建设对大学生创业能力培养研究（张超）</t>
  </si>
  <si>
    <t xml:space="preserve">1、射频测试仪器技术工作培训（王蒙）
2、人工智能产学研实践建设（王岩）
3、“微波技术与天线”创新创业工作室（王蒙）
4、基于人工智能的数据课程分析教改项目（王岩）
5、电子信息类“专创融合”型教师师资培训（陈君）
6、新工科背景下数字媒体技术应用人才培养模式的研究与实践（郭娟）
7、提升通信工程专业教师嵌入式技术应用能力的师资培训（魏强）
</t>
  </si>
  <si>
    <t>1、地方高校医药类专业创新创业师资培训（张建平）
2、智慧教学平台下的课程改革与探索（杨爽）
3、“人才兴鲁”战略下的新工科化学化工类大学生创新创业培养体系建设研究 （谭青龙）</t>
  </si>
  <si>
    <t>1、基于新工科建设的化学工程专业课程改革（冯帅）
2、虚拟仿真在有机化学实验教学中的应用（常建国）
3、建设化学工程实验虚拟仿真实践教学平台（冯帅）
4、新工科背景下地方应用型本科高校医药化工专业师资队伍建设（杨爽）
5、基于创新创业能力导向的地方高校材料与化工人才培养模式的改革预评估（谭青龙）
6、基于OBE理念的制药工程专业创新创业教育培养体系的构建（常建国）
7、新工科背景下有机化学课程改革研究（杨爽）</t>
  </si>
  <si>
    <t>1、跨境电子商务转型期“一带一路”电商双创人才培养新模式构建 (马晓丽)</t>
  </si>
  <si>
    <r>
      <t xml:space="preserve">1、指向深度学习的《国际市场营销学》双语课程任务设计实践（马晓丽）
</t>
    </r>
    <r>
      <rPr>
        <sz val="12"/>
        <color rgb="FFFF0000"/>
        <rFont val="仿宋_GB2312"/>
        <charset val="134"/>
      </rPr>
      <t>2、商务英语专业创新创业教育改革研究（张堃）
3、应用型高校新媒体建设与运营研究（张堃）</t>
    </r>
  </si>
  <si>
    <r>
      <t xml:space="preserve">1、全球化背景下商务英语课程思政教学改革研究（孙莺）
</t>
    </r>
    <r>
      <rPr>
        <sz val="12"/>
        <color rgb="FFFF0000"/>
        <rFont val="仿宋_GB2312"/>
        <charset val="134"/>
      </rPr>
      <t>2、形成性评价在大学英语听力自主学习中的应用研究（宋振奎）</t>
    </r>
  </si>
  <si>
    <t>1、基于应用语言学视域下的大学英语课程教学研究（孙莺）</t>
  </si>
  <si>
    <t>1、智慧文旅产业学院</t>
  </si>
  <si>
    <t>1、“新文科”背景下数字经济与旅游管理方向师资培训（崔祥霞）</t>
  </si>
  <si>
    <t>1、“新工科”背景下校企合作协同育人研究与实践（徐莉）
2、数字文旅时代泰山地学旅游课程设计虚拟仿真实验（丁敏）
3、新文科背景下文旅产业学院建设研究（魏云刚）</t>
  </si>
  <si>
    <t>1、新文科背景下《旅游统计学》课程思政建设探究与实践研究（于永畅）
2、新文科背景下《旅游人力资源管理》课程体系建构（梁薇）</t>
  </si>
  <si>
    <t>1、应用型高校新媒体建设与运营研究（张堃-公共课）
2、商务英语专业创新创业教育改革研究（张堃-公共课）
3、指向深度学习的《国际市场营销学》双语课程任务设计实践（马晓丽-英语）</t>
  </si>
  <si>
    <t>1、基于创新人才培养下的视觉传达设计课程改革研究（梁斌-视觉传达设计）
2、中小学音乐兴趣养成的师资培训应用研究（李旸-舞蹈学）
3、助力社区舞蹈文化建设与学生实践创新能力培养的研究（李宇）
4、《装饰材料与施工工艺》设计课程虚拟仿真实验教学资源开发与建设（刘鹏-无任教）
5、虚拟现实技术助力环境艺术设计专业师资能力提升路径研究（刘鹏-无任教）</t>
  </si>
  <si>
    <t>1、声乐课思政教学的多元化探索（路华钊-音乐学）
2、高校声乐课程教学与古诗词元素结合的创新探索（路华钊-音乐学）
3、新媒体形势下的包装设计课程混合式教学改革研究（梁斌-视觉传达设计）
4、多元发展下书籍设计课程教学改革研究（梁斌-视觉传达设计）</t>
  </si>
  <si>
    <t>1、新工科背景下应用型本科电子信息科学与技术专业（人工智能方向）人才培养创新研究与实践（李高建）</t>
  </si>
  <si>
    <t>1、师范类专业认证背景下高等数学教学研究改革（魏海燕）
2、师范认证模式下心理学专业学生数学培养改革研究（魏海燕）
3、“四新”背景下地方应用型高校新文科人才培养模式改革与实践（于亚楠）</t>
  </si>
  <si>
    <t>1、应用型高校生物科学类专业大学生创新创业能力提升研究（林贞贤）
2、高校微生物学课程案例库建设与实践研究 （孟盼盼）</t>
  </si>
  <si>
    <t>1、新工科背景下《液压与气压传动》课程教学的创新研究（尹纪财）</t>
  </si>
  <si>
    <t>1、机器人专业校企联合创新训练实验室建设（任崇刚）2、高校人工智能实践教学基地建设（刘婧）</t>
  </si>
  <si>
    <t>1、机械类专业中外合作办学双语师资队伍建设（任崇刚）
2、智能制造工程专业增材制造实验室建设（边炳传）
3、新工科背景下地方高校数控技术应用型人才培养路径研究（尹纪财）
4、新工科背景下机械制造技术课程改革探索（胡修坤）
5、基于产学合作的智能制造新国标培训研究（胡修坤）
6、基于VR教学云平台的《机械原理》课程教学体系建设与研究（张会敏）
7、新工科背景下地方应用型本科高校机械类专业师资队伍建设（边炳传）</t>
  </si>
  <si>
    <t>1、基于数字孪生技术的机械设计基础课程改革研究（边炳传）
2、产教融合下机械类学生创新技能育成方法的研究（陈宏圣）
3、大类招生和新工科背景下机械类专业电工电子技术课程教学改革探究与实践（李冬梅）
4、新工科背景下数控机床与编程技术虚拟实践教学资源建设（尹纪财）
5、智能制造教科研实践平台及基地建设（崔晓）</t>
  </si>
  <si>
    <t>1、校企协同育人模式下自动控制技术方向教学改革研究（宋涛）
2、基于数字孪生技术的智能制造工程专业师资队伍建设（任崇刚）</t>
  </si>
  <si>
    <t>1、基于BIM技术的建筑类课程创新模式的探究与实践（崔景）</t>
  </si>
  <si>
    <t>1、新金融+财富管理科技实验室建设（赵玉奇）</t>
  </si>
  <si>
    <t>1、人工智能信息化技术助力金融专业教学研究改革研究（赵玉奇）</t>
  </si>
  <si>
    <t>1、 国际贸易专业创新创业型课程体系建设研究（袁媛）</t>
  </si>
  <si>
    <t>1、数智化背景下经管学科财务云共享中心建设（闫钰炜）</t>
  </si>
  <si>
    <t>1、数值财务背景下“财务管理+大数据”产学实践基地建设（马忠美）
2、数值财会实践教学示范中心-财务机器人开发与应用（田静）
3、应用型高校营销技术教学改革研究（邵来成）
4、基于新文科建设的区块链审计（闫钰炜）</t>
  </si>
  <si>
    <t>1、新文科背景下，经济学专业人才培养模式探究（巩崇一）
2、基于大数据的师资培训实践（巩崇一）
3、物联网背景下“双师双能型”教师培训项目（吕东琴）
4、基于校企合作的物流管理专业课程体系构建研究（吕东琴）</t>
  </si>
  <si>
    <t>1、地方高校青年英语教师专业能力提升模式探索及实践研究（张庆云）</t>
  </si>
  <si>
    <t>1、新文科建设背景下的企业经济人才培养（朱涛）</t>
  </si>
  <si>
    <t>省师范类学生从业技能竞赛一等奖（1分/项）</t>
  </si>
  <si>
    <t>奚冰</t>
  </si>
  <si>
    <t>李婉婷、赵悦、李亚玲</t>
  </si>
  <si>
    <t>郭京艳</t>
  </si>
  <si>
    <t>刘艺</t>
  </si>
  <si>
    <t>省师范类学生从业技能竞赛二等奖（0.5分/项）</t>
  </si>
  <si>
    <t>李琳</t>
  </si>
  <si>
    <t>刘珈彤、张宝真</t>
  </si>
  <si>
    <t>姜梦</t>
  </si>
  <si>
    <t>张宪豪、刘颉睿</t>
  </si>
  <si>
    <t>郭玉洁</t>
  </si>
  <si>
    <t>省师范类学生从业技能竞赛三等奖（0.5分/项）</t>
  </si>
  <si>
    <t>赵旭东、马延苓</t>
  </si>
  <si>
    <t>刘佳丽</t>
  </si>
  <si>
    <t>金伟</t>
  </si>
  <si>
    <t>时宇、于淑敏、刘海英</t>
  </si>
  <si>
    <t>徐奥琦、秦琴</t>
  </si>
  <si>
    <t>李佳芮</t>
  </si>
  <si>
    <t>李亚霏</t>
  </si>
  <si>
    <t>吕沂轩、单世月</t>
  </si>
  <si>
    <t>杨亚欣</t>
  </si>
  <si>
    <t>邵佳一</t>
  </si>
  <si>
    <t>邢堃、吴倩雯</t>
  </si>
  <si>
    <t>于卓宇</t>
  </si>
  <si>
    <t>陈琦</t>
  </si>
  <si>
    <t>李水君</t>
  </si>
  <si>
    <t>张天羽</t>
  </si>
  <si>
    <t>刘慧婷、纪欣玥、李广顺、郝鑫</t>
  </si>
  <si>
    <t>郭晓蕾</t>
  </si>
  <si>
    <t>王夏宇</t>
  </si>
  <si>
    <t>尚兴蕾</t>
  </si>
  <si>
    <t>丁文静</t>
  </si>
  <si>
    <t>李莉</t>
  </si>
  <si>
    <t>郭效琦、刘梦鑫、王妍</t>
  </si>
  <si>
    <t>高圣镇、王建云</t>
  </si>
  <si>
    <t>郭亿豪</t>
  </si>
  <si>
    <t>汪嘉艺</t>
  </si>
  <si>
    <t>韩梦</t>
  </si>
  <si>
    <t>孙凯悦、唐圆、杨兴亚</t>
  </si>
  <si>
    <t>张安春</t>
  </si>
  <si>
    <t>王冰玉</t>
  </si>
  <si>
    <t>张莹、韩畅、郭心如</t>
  </si>
  <si>
    <t>韩莹欣、李美玲、张澜</t>
  </si>
  <si>
    <t>梁艺馨</t>
  </si>
  <si>
    <t>颜新茹、张立香</t>
  </si>
  <si>
    <t>徐扬、单煜珺、董雨、亓颖欣</t>
  </si>
  <si>
    <t>王玉婷、孔亚楠、张天泽、李文卓</t>
  </si>
  <si>
    <t>董瑞</t>
  </si>
  <si>
    <t>戴兴山</t>
  </si>
  <si>
    <t>孔鸣</t>
  </si>
  <si>
    <t>孙想莉</t>
  </si>
  <si>
    <t>许轶豪、朱文溪</t>
  </si>
  <si>
    <t>胥宁、杨春萌</t>
  </si>
  <si>
    <t>贾艳莉、舒纪铭</t>
  </si>
  <si>
    <t>隋玉姣</t>
  </si>
  <si>
    <t>魏若楠、牛玥琪</t>
  </si>
  <si>
    <t>于洋</t>
  </si>
  <si>
    <t>吴金婷、张曼曼</t>
  </si>
  <si>
    <t>贺群、宋若楠</t>
  </si>
  <si>
    <t>董文昱、李思雨</t>
  </si>
  <si>
    <t>王国洁、白雪晴</t>
  </si>
  <si>
    <t>鲁艺嘉、孙媛媛</t>
  </si>
  <si>
    <t>孙梦梦</t>
  </si>
  <si>
    <t>李玉蓉</t>
  </si>
  <si>
    <t>卢璇、孙晓宇、张梦洁</t>
  </si>
  <si>
    <t>蔡佳敏</t>
  </si>
  <si>
    <t>周天宇</t>
  </si>
  <si>
    <t>邵莉然、徐文昊</t>
  </si>
  <si>
    <t>李园园、张益佳</t>
  </si>
  <si>
    <t>朱雪</t>
  </si>
  <si>
    <t>邴小贝、何一凡、齐楚楚</t>
  </si>
  <si>
    <t>刘怡茹</t>
  </si>
  <si>
    <t>宋可心、史艳阳、高阳</t>
  </si>
  <si>
    <t>刘文超、张志瑞</t>
  </si>
  <si>
    <t>邵佳艺</t>
  </si>
  <si>
    <t>徐梦瑶、张宏歌</t>
  </si>
  <si>
    <t>何凤琳</t>
  </si>
  <si>
    <t>唐建亭、张心怡</t>
  </si>
  <si>
    <t>王安琪、朱虹</t>
  </si>
  <si>
    <t>钟文悦、雷筱</t>
  </si>
  <si>
    <t>赵萌萌</t>
  </si>
  <si>
    <t>宋晓雅</t>
  </si>
  <si>
    <t>张世裕</t>
  </si>
  <si>
    <t>苏昕雨、张楷若、李万珍、常冰、姜新利、张金铎</t>
  </si>
  <si>
    <t>陈红、仇兴思、房珂、马画竹</t>
  </si>
  <si>
    <t>孙颖、裴凤展、汉洋</t>
  </si>
  <si>
    <t>朱梦帆</t>
  </si>
  <si>
    <t>刘孜毅、张凌鹤、杜振宇、王文欣、刘风莲</t>
  </si>
  <si>
    <t>李晶、魏文珂、张丽婷</t>
  </si>
  <si>
    <t>任翠翠、赵楠</t>
  </si>
  <si>
    <t>李玉凤、张宗艳、王梦珺、马丽媛、李瑞雪</t>
  </si>
  <si>
    <t>刘悦、庄哲艺</t>
  </si>
  <si>
    <t>丁荣欣</t>
  </si>
  <si>
    <t>姜丛飞、于馨</t>
  </si>
  <si>
    <t>单晓雯、尚晓钰</t>
  </si>
  <si>
    <t>王欣雅、许娣</t>
  </si>
  <si>
    <t>李兰兰</t>
  </si>
  <si>
    <t>刘雪娇、田婷婷、许静文</t>
  </si>
  <si>
    <t>付心言、张心怡</t>
  </si>
  <si>
    <t>李燕、石淑敏、袁霞、支薇</t>
  </si>
  <si>
    <t>陈东晓、龙倩</t>
  </si>
  <si>
    <t xml:space="preserve">杨丽瑶、林杉、苏运佳
</t>
  </si>
  <si>
    <t>冯慧敏</t>
  </si>
  <si>
    <t>课程名称</t>
  </si>
  <si>
    <t>及格率</t>
  </si>
  <si>
    <t>2021-2023年度二级学院教学工作绩效考核指标成果汇总</t>
  </si>
  <si>
    <t>二级学院</t>
  </si>
  <si>
    <t>2019年度</t>
  </si>
  <si>
    <t>2020年度</t>
  </si>
  <si>
    <t xml:space="preserve">  2021年度</t>
  </si>
  <si>
    <t xml:space="preserve">  2022年度</t>
  </si>
  <si>
    <t xml:space="preserve">  2023年度</t>
  </si>
  <si>
    <t>国一流专业：</t>
  </si>
  <si>
    <r>
      <rPr>
        <sz val="11"/>
        <color indexed="10"/>
        <rFont val="等线"/>
        <charset val="134"/>
        <scheme val="minor"/>
      </rPr>
      <t>省一流课程：</t>
    </r>
    <r>
      <rPr>
        <sz val="11"/>
        <color theme="1"/>
        <rFont val="等线"/>
        <charset val="134"/>
        <scheme val="minor"/>
      </rPr>
      <t xml:space="preserve">
1、外国文学史 B 刘欣 
</t>
    </r>
    <r>
      <rPr>
        <sz val="11"/>
        <color indexed="10"/>
        <rFont val="等线"/>
        <charset val="134"/>
        <scheme val="minor"/>
      </rPr>
      <t>山东省高等学校在线开放课程平台：</t>
    </r>
    <r>
      <rPr>
        <sz val="11"/>
        <color theme="1"/>
        <rFont val="等线"/>
        <charset val="134"/>
        <scheme val="minor"/>
      </rPr>
      <t xml:space="preserve">
1、外国文学史A 刘欣
2、外国文学史B 刘欣
3、中国当代文学 郭晓平
4、影视视听语言 谢国庆</t>
    </r>
  </si>
  <si>
    <r>
      <rPr>
        <sz val="11"/>
        <color rgb="FFFF0000"/>
        <rFont val="等线"/>
        <charset val="134"/>
        <scheme val="minor"/>
      </rPr>
      <t>四新专业：</t>
    </r>
    <r>
      <rPr>
        <sz val="11"/>
        <color theme="1"/>
        <rFont val="等线"/>
        <charset val="134"/>
        <scheme val="minor"/>
      </rPr>
      <t xml:space="preserve">
1、网络与新媒体
</t>
    </r>
  </si>
  <si>
    <r>
      <rPr>
        <sz val="11"/>
        <color indexed="10"/>
        <rFont val="等线"/>
        <charset val="134"/>
        <scheme val="minor"/>
      </rPr>
      <t>国家高等教育智慧教育平台：</t>
    </r>
    <r>
      <rPr>
        <sz val="11"/>
        <color theme="1"/>
        <rFont val="等线"/>
        <charset val="134"/>
        <scheme val="minor"/>
      </rPr>
      <t xml:space="preserve">
1、文艺作品演播 李雯竺
2、现代汉语A 曹大为
3、外国文学史A 刘欣
4、影视视听语言 谢国庆
5、外国文学史B 刘欣
6、中国当代文学 郭晓平
</t>
    </r>
    <r>
      <rPr>
        <sz val="11"/>
        <color indexed="10"/>
        <rFont val="等线"/>
        <charset val="134"/>
        <scheme val="minor"/>
      </rPr>
      <t>山东省高等学校在线开放课程平台：</t>
    </r>
    <r>
      <rPr>
        <sz val="11"/>
        <color theme="1"/>
        <rFont val="等线"/>
        <charset val="134"/>
        <scheme val="minor"/>
      </rPr>
      <t xml:space="preserve">
1、古代汉语A 齐焕美
2、现代汉语B 孟晓慧
</t>
    </r>
  </si>
  <si>
    <r>
      <rPr>
        <sz val="11"/>
        <color indexed="10"/>
        <rFont val="等线"/>
        <charset val="134"/>
        <scheme val="minor"/>
      </rPr>
      <t>省一流课程：</t>
    </r>
    <r>
      <rPr>
        <sz val="11"/>
        <color theme="1"/>
        <rFont val="等线"/>
        <charset val="134"/>
        <scheme val="minor"/>
      </rPr>
      <t xml:space="preserve">
1、中国当代文学 郭晓平 
</t>
    </r>
    <r>
      <rPr>
        <sz val="11"/>
        <color indexed="10"/>
        <rFont val="等线"/>
        <charset val="134"/>
        <scheme val="minor"/>
      </rPr>
      <t>山东省高等学校在线开放课程平台：</t>
    </r>
    <r>
      <rPr>
        <sz val="11"/>
        <color theme="1"/>
        <rFont val="等线"/>
        <charset val="134"/>
        <scheme val="minor"/>
      </rPr>
      <t xml:space="preserve">
1、中国古代文学A 宁宇</t>
    </r>
  </si>
  <si>
    <r>
      <rPr>
        <sz val="11"/>
        <color rgb="FFFF0000"/>
        <rFont val="等线"/>
        <charset val="134"/>
        <scheme val="minor"/>
      </rPr>
      <t>山东省普通高等教育一流教材：</t>
    </r>
    <r>
      <rPr>
        <sz val="11"/>
        <color theme="1"/>
        <rFont val="等线"/>
        <charset val="134"/>
        <scheme val="minor"/>
      </rPr>
      <t xml:space="preserve">
1、刘欣，《大学语文》，上海交通大学</t>
    </r>
  </si>
  <si>
    <r>
      <rPr>
        <sz val="11"/>
        <color rgb="FFFF0000"/>
        <rFont val="宋体"/>
        <charset val="134"/>
      </rPr>
      <t xml:space="preserve">省级一流专业：
</t>
    </r>
    <r>
      <rPr>
        <sz val="11"/>
        <rFont val="宋体"/>
        <charset val="134"/>
      </rPr>
      <t>1、思想政治教育</t>
    </r>
  </si>
  <si>
    <r>
      <rPr>
        <sz val="12"/>
        <color rgb="FFFF0000"/>
        <rFont val="仿宋"/>
        <charset val="134"/>
      </rPr>
      <t>省级一流课程：</t>
    </r>
    <r>
      <rPr>
        <sz val="12"/>
        <color theme="1"/>
        <rFont val="仿宋"/>
        <charset val="134"/>
      </rPr>
      <t xml:space="preserve">
1、中国共产党历史
2、中国共产党思想政治教育史 </t>
    </r>
  </si>
  <si>
    <r>
      <rPr>
        <sz val="11"/>
        <color rgb="FFFF0000"/>
        <rFont val="等线"/>
        <charset val="134"/>
        <scheme val="minor"/>
      </rPr>
      <t>省一流课程：</t>
    </r>
    <r>
      <rPr>
        <sz val="11"/>
        <color theme="1"/>
        <rFont val="等线"/>
        <charset val="134"/>
        <scheme val="minor"/>
      </rPr>
      <t xml:space="preserve">
1、马克思主义基本原理概论 王蓓
</t>
    </r>
    <r>
      <rPr>
        <sz val="11"/>
        <color rgb="FFFF0000"/>
        <rFont val="等线"/>
        <charset val="134"/>
        <scheme val="minor"/>
      </rPr>
      <t>山东省高等学校在线开放课程平台：</t>
    </r>
    <r>
      <rPr>
        <sz val="11"/>
        <color theme="1"/>
        <rFont val="等线"/>
        <charset val="134"/>
        <scheme val="minor"/>
      </rPr>
      <t xml:space="preserve"> 
1、中国共产党历史 刘艳丽
2、思想政治教育学原理与方法 亓凤香
</t>
    </r>
    <r>
      <rPr>
        <sz val="11"/>
        <color rgb="FFFF0000"/>
        <rFont val="等线"/>
        <charset val="134"/>
        <scheme val="minor"/>
      </rPr>
      <t>省级思政金课：</t>
    </r>
    <r>
      <rPr>
        <sz val="11"/>
        <color theme="1"/>
        <rFont val="等线"/>
        <charset val="134"/>
        <scheme val="minor"/>
      </rPr>
      <t xml:space="preserve">
1、马克思主义基本原理概论  郭慰慰、闫良础、王蓓
2、中国近现代史纲要 刘艳丽、亓凤香、高振云</t>
    </r>
  </si>
  <si>
    <r>
      <rPr>
        <sz val="11"/>
        <color indexed="10"/>
        <rFont val="等线"/>
        <charset val="134"/>
        <scheme val="minor"/>
      </rPr>
      <t>国家高等教育智慧教育平台：</t>
    </r>
    <r>
      <rPr>
        <sz val="11"/>
        <color theme="1"/>
        <rFont val="等线"/>
        <charset val="134"/>
        <scheme val="minor"/>
      </rPr>
      <t xml:space="preserve">
1、马克思主义基本原理概论 王蓓 
2、思想政治教育学原理与方法 亓凤香
3、中国共产党历史 刘艳丽
</t>
    </r>
    <r>
      <rPr>
        <sz val="11"/>
        <color indexed="10"/>
        <rFont val="等线"/>
        <charset val="134"/>
        <scheme val="minor"/>
      </rPr>
      <t>山东省高等学校在线开放课程平台：</t>
    </r>
    <r>
      <rPr>
        <sz val="11"/>
        <color theme="1"/>
        <rFont val="等线"/>
        <charset val="134"/>
        <scheme val="minor"/>
      </rPr>
      <t xml:space="preserve">
1、中国共产党思想政治教育史 郭慰慰
</t>
    </r>
  </si>
  <si>
    <r>
      <rPr>
        <sz val="11"/>
        <color indexed="10"/>
        <rFont val="等线"/>
        <charset val="134"/>
        <scheme val="minor"/>
      </rPr>
      <t>师范二级认证：</t>
    </r>
    <r>
      <rPr>
        <sz val="11"/>
        <color theme="1"/>
        <rFont val="等线"/>
        <charset val="134"/>
        <scheme val="minor"/>
      </rPr>
      <t xml:space="preserve">
1、思想政治教育</t>
    </r>
  </si>
  <si>
    <r>
      <rPr>
        <sz val="11"/>
        <color theme="1"/>
        <rFont val="等线"/>
        <charset val="134"/>
        <scheme val="minor"/>
      </rPr>
      <t xml:space="preserve">省级课程思政示范课
1、中国共产党党史 刘艳丽 
</t>
    </r>
    <r>
      <rPr>
        <sz val="11"/>
        <color rgb="FFFF0000"/>
        <rFont val="等线"/>
        <charset val="134"/>
        <scheme val="minor"/>
      </rPr>
      <t>山东省高等学校在线开放课程平台：</t>
    </r>
    <r>
      <rPr>
        <sz val="11"/>
        <color theme="1"/>
        <rFont val="等线"/>
        <charset val="134"/>
        <scheme val="minor"/>
      </rPr>
      <t xml:space="preserve">
1、政治学概论 刘宁
</t>
    </r>
    <r>
      <rPr>
        <sz val="11"/>
        <color rgb="FFFF0000"/>
        <rFont val="等线"/>
        <charset val="134"/>
        <scheme val="minor"/>
      </rPr>
      <t>省级思政金课：</t>
    </r>
    <r>
      <rPr>
        <sz val="11"/>
        <color theme="1"/>
        <rFont val="等线"/>
        <charset val="134"/>
        <scheme val="minor"/>
      </rPr>
      <t xml:space="preserve">
1、习近平新时代中国特色社会主义思想概论 李聪 </t>
    </r>
  </si>
  <si>
    <t xml:space="preserve">
</t>
  </si>
  <si>
    <r>
      <rPr>
        <sz val="11"/>
        <color rgb="FFFF0000"/>
        <rFont val="宋体"/>
        <charset val="134"/>
      </rPr>
      <t>国家级一流专业：</t>
    </r>
    <r>
      <rPr>
        <sz val="11"/>
        <color theme="1"/>
        <rFont val="宋体"/>
        <charset val="134"/>
      </rPr>
      <t xml:space="preserve">
1、历史学
</t>
    </r>
    <r>
      <rPr>
        <sz val="11"/>
        <color rgb="FFFF0000"/>
        <rFont val="宋体"/>
        <charset val="134"/>
      </rPr>
      <t>省级一流课程：</t>
    </r>
    <r>
      <rPr>
        <sz val="11"/>
        <color theme="1"/>
        <rFont val="宋体"/>
        <charset val="134"/>
      </rPr>
      <t xml:space="preserve">
1、汉语言文学</t>
    </r>
  </si>
  <si>
    <r>
      <rPr>
        <sz val="12"/>
        <color rgb="FFFF0000"/>
        <rFont val="仿宋"/>
        <charset val="134"/>
      </rPr>
      <t>省级一流课程：</t>
    </r>
    <r>
      <rPr>
        <sz val="12"/>
        <color theme="1"/>
        <rFont val="仿宋"/>
        <charset val="134"/>
      </rPr>
      <t xml:space="preserve">
1、影视视听语言</t>
    </r>
  </si>
  <si>
    <r>
      <rPr>
        <sz val="11"/>
        <color rgb="FFFF0000"/>
        <rFont val="等线"/>
        <charset val="134"/>
        <scheme val="minor"/>
      </rPr>
      <t>师范二级认证：</t>
    </r>
    <r>
      <rPr>
        <sz val="11"/>
        <color theme="1"/>
        <rFont val="等线"/>
        <charset val="134"/>
        <scheme val="minor"/>
      </rPr>
      <t xml:space="preserve">
1、汉语言文学
</t>
    </r>
  </si>
  <si>
    <r>
      <rPr>
        <sz val="11"/>
        <color indexed="10"/>
        <rFont val="等线"/>
        <charset val="134"/>
        <scheme val="minor"/>
      </rPr>
      <t>山东省高等学校在线开放课程平台：</t>
    </r>
    <r>
      <rPr>
        <sz val="11"/>
        <color theme="1"/>
        <rFont val="等线"/>
        <charset val="134"/>
        <scheme val="minor"/>
      </rPr>
      <t xml:space="preserve">
1、美术考古专题 李晓筠
2、文物学概论 曹建刚
3、西方史学史 张凯</t>
    </r>
  </si>
  <si>
    <r>
      <rPr>
        <sz val="11"/>
        <color indexed="10"/>
        <rFont val="等线"/>
        <charset val="134"/>
        <scheme val="minor"/>
      </rPr>
      <t>国家高等教育智慧教育平台：</t>
    </r>
    <r>
      <rPr>
        <sz val="11"/>
        <color theme="1"/>
        <rFont val="等线"/>
        <charset val="134"/>
        <scheme val="minor"/>
      </rPr>
      <t xml:space="preserve">
1、世界当代史 张淑华
2、中国历史地理 周晓冀
3、西方史学史 张凯
4、美术考古专题 李晓筠
5、文物学概论 曹建刚
6、世界古代史（下）倪翠兰
</t>
    </r>
    <r>
      <rPr>
        <sz val="11"/>
        <color indexed="10"/>
        <rFont val="等线"/>
        <charset val="134"/>
        <scheme val="minor"/>
      </rPr>
      <t>山东省高等学校在线开放课程平台：</t>
    </r>
    <r>
      <rPr>
        <sz val="11"/>
        <color theme="1"/>
        <rFont val="等线"/>
        <charset val="134"/>
        <scheme val="minor"/>
      </rPr>
      <t xml:space="preserve">
1、博物馆学概论 姬秀丽
2、中国古代史（上）周绍华  
</t>
    </r>
  </si>
  <si>
    <r>
      <rPr>
        <sz val="11"/>
        <color indexed="10"/>
        <rFont val="等线"/>
        <charset val="134"/>
        <scheme val="minor"/>
      </rPr>
      <t>师范二级认证：</t>
    </r>
    <r>
      <rPr>
        <sz val="11"/>
        <color theme="1"/>
        <rFont val="等线"/>
        <charset val="134"/>
        <scheme val="minor"/>
      </rPr>
      <t xml:space="preserve">
1、历史学</t>
    </r>
  </si>
  <si>
    <r>
      <rPr>
        <sz val="11"/>
        <color indexed="10"/>
        <rFont val="等线"/>
        <charset val="134"/>
        <scheme val="minor"/>
      </rPr>
      <t>山东省高等学校在线开放课程平台：</t>
    </r>
    <r>
      <rPr>
        <sz val="11"/>
        <color theme="1"/>
        <rFont val="等线"/>
        <charset val="134"/>
        <scheme val="minor"/>
      </rPr>
      <t xml:space="preserve">
1、世界古代史（上） 刘静</t>
    </r>
  </si>
  <si>
    <r>
      <rPr>
        <sz val="14"/>
        <color rgb="FFFF0000"/>
        <rFont val="仿宋"/>
        <charset val="134"/>
      </rPr>
      <t>省级一流专业：</t>
    </r>
    <r>
      <rPr>
        <sz val="14"/>
        <color theme="1"/>
        <rFont val="仿宋"/>
        <charset val="134"/>
      </rPr>
      <t xml:space="preserve">
1、数学与应用数学</t>
    </r>
  </si>
  <si>
    <r>
      <rPr>
        <sz val="11"/>
        <color rgb="FFFF0000"/>
        <rFont val="等线"/>
        <charset val="134"/>
        <scheme val="minor"/>
      </rPr>
      <t>师范二级认证：</t>
    </r>
    <r>
      <rPr>
        <sz val="11"/>
        <color theme="1"/>
        <rFont val="等线"/>
        <charset val="134"/>
        <scheme val="minor"/>
      </rPr>
      <t xml:space="preserve">
1、数学与应用数学
</t>
    </r>
  </si>
  <si>
    <r>
      <rPr>
        <sz val="11"/>
        <color indexed="10"/>
        <rFont val="等线"/>
        <charset val="134"/>
        <scheme val="minor"/>
      </rPr>
      <t>省一流课程：</t>
    </r>
    <r>
      <rPr>
        <sz val="11"/>
        <color theme="1"/>
        <rFont val="等线"/>
        <charset val="134"/>
        <scheme val="minor"/>
      </rPr>
      <t xml:space="preserve">
1、数据库原理与应用（oracle） 吴杰芳
</t>
    </r>
    <r>
      <rPr>
        <sz val="11"/>
        <color indexed="10"/>
        <rFont val="等线"/>
        <charset val="134"/>
        <scheme val="minor"/>
      </rPr>
      <t>山东省高等学校在线开放课程平台：</t>
    </r>
    <r>
      <rPr>
        <sz val="11"/>
        <color theme="1"/>
        <rFont val="等线"/>
        <charset val="134"/>
        <scheme val="minor"/>
      </rPr>
      <t xml:space="preserve">
1、数学分析B 刘伟彦</t>
    </r>
  </si>
  <si>
    <r>
      <rPr>
        <sz val="11"/>
        <color indexed="10"/>
        <rFont val="等线"/>
        <charset val="134"/>
        <scheme val="minor"/>
      </rPr>
      <t>国家高等教育智慧教育平台：</t>
    </r>
    <r>
      <rPr>
        <sz val="11"/>
        <color theme="1"/>
        <rFont val="等线"/>
        <charset val="134"/>
        <scheme val="minor"/>
      </rPr>
      <t xml:space="preserve">
1、数据库原理与应用（oracle） 吴杰芳
2、离散数学 雷靖
3、数学分析B 刘伟彦
4、数学软件 尹逊汝
</t>
    </r>
    <r>
      <rPr>
        <sz val="11"/>
        <color indexed="10"/>
        <rFont val="等线"/>
        <charset val="134"/>
        <scheme val="minor"/>
      </rPr>
      <t>山东省高等学校在线开放课程平台：</t>
    </r>
    <r>
      <rPr>
        <sz val="11"/>
        <color theme="1"/>
        <rFont val="等线"/>
        <charset val="134"/>
        <scheme val="minor"/>
      </rPr>
      <t xml:space="preserve">
1、常微分方程 国忠金
2、高等代数B 泥立丽
3、中学数学教学设计与案例分析 陈涛
4、C++程序设计 黄玉梅
5、数值分析 孔静</t>
    </r>
  </si>
  <si>
    <r>
      <rPr>
        <sz val="11"/>
        <color indexed="10"/>
        <rFont val="等线"/>
        <charset val="134"/>
        <scheme val="minor"/>
      </rPr>
      <t>省一流课程：</t>
    </r>
    <r>
      <rPr>
        <sz val="11"/>
        <color theme="1"/>
        <rFont val="等线"/>
        <charset val="134"/>
        <scheme val="minor"/>
      </rPr>
      <t xml:space="preserve">
1、离散数学 雷靖
</t>
    </r>
    <r>
      <rPr>
        <sz val="11"/>
        <color indexed="10"/>
        <rFont val="等线"/>
        <charset val="134"/>
        <scheme val="minor"/>
      </rPr>
      <t>山东省高等学校在线开放课程平台：</t>
    </r>
    <r>
      <rPr>
        <sz val="11"/>
        <color theme="1"/>
        <rFont val="等线"/>
        <charset val="134"/>
        <scheme val="minor"/>
      </rPr>
      <t xml:space="preserve">
1、中学数学课程与教学论 刘璐</t>
    </r>
  </si>
  <si>
    <r>
      <rPr>
        <sz val="11"/>
        <color rgb="FFFF0000"/>
        <rFont val="等线"/>
        <charset val="134"/>
        <scheme val="minor"/>
      </rPr>
      <t>省教学名师：</t>
    </r>
    <r>
      <rPr>
        <sz val="11"/>
        <color theme="1"/>
        <rFont val="等线"/>
        <charset val="134"/>
        <scheme val="minor"/>
      </rPr>
      <t xml:space="preserve">
1、国忠金</t>
    </r>
  </si>
  <si>
    <r>
      <rPr>
        <sz val="12"/>
        <color rgb="FFFF0000"/>
        <rFont val="仿宋"/>
        <charset val="134"/>
      </rPr>
      <t xml:space="preserve">省级一流专业：
</t>
    </r>
    <r>
      <rPr>
        <sz val="12"/>
        <rFont val="仿宋"/>
        <charset val="134"/>
      </rPr>
      <t>1、信息与计算科学
2、软件工程</t>
    </r>
  </si>
  <si>
    <r>
      <rPr>
        <sz val="11"/>
        <color rgb="FFFF0000"/>
        <rFont val="宋体"/>
        <charset val="134"/>
      </rPr>
      <t>国家一流专业</t>
    </r>
    <r>
      <rPr>
        <sz val="11"/>
        <color theme="1"/>
        <rFont val="宋体"/>
        <charset val="134"/>
      </rPr>
      <t xml:space="preserve">
1、软件工程 
</t>
    </r>
  </si>
  <si>
    <r>
      <rPr>
        <sz val="11"/>
        <color indexed="10"/>
        <rFont val="等线"/>
        <charset val="134"/>
        <scheme val="minor"/>
      </rPr>
      <t>山东省高等学校在线开放课程平台：</t>
    </r>
    <r>
      <rPr>
        <sz val="11"/>
        <color theme="1"/>
        <rFont val="等线"/>
        <charset val="134"/>
        <scheme val="minor"/>
      </rPr>
      <t xml:space="preserve">
1、客户关系管理 冯玲
2、大学计算机—Python应用开发基础 贝依林</t>
    </r>
  </si>
  <si>
    <r>
      <rPr>
        <sz val="11"/>
        <color rgb="FFFF0000"/>
        <rFont val="等线"/>
        <charset val="134"/>
        <scheme val="minor"/>
      </rPr>
      <t>山东省高校黄大年式教师团队：</t>
    </r>
    <r>
      <rPr>
        <sz val="11"/>
        <color theme="1"/>
        <rFont val="等线"/>
        <charset val="134"/>
        <scheme val="minor"/>
      </rPr>
      <t xml:space="preserve">
1、电子信息科学与技术教师团队</t>
    </r>
  </si>
  <si>
    <t xml:space="preserve">四新专业：
1、网络空间安全
</t>
  </si>
  <si>
    <r>
      <rPr>
        <sz val="11"/>
        <color indexed="10"/>
        <rFont val="等线"/>
        <charset val="134"/>
        <scheme val="minor"/>
      </rPr>
      <t>国家高等教育智慧教育平台：</t>
    </r>
    <r>
      <rPr>
        <sz val="11"/>
        <color theme="1"/>
        <rFont val="等线"/>
        <charset val="134"/>
        <scheme val="minor"/>
      </rPr>
      <t xml:space="preserve">
1、算法分析与设计 禹朴勇
2、大学计算机—Python应用开发基础 贝依林
3、客户关系管理 冯玲
</t>
    </r>
    <r>
      <rPr>
        <sz val="11"/>
        <color indexed="10"/>
        <rFont val="等线"/>
        <charset val="134"/>
        <scheme val="minor"/>
      </rPr>
      <t>山东省高等学校在线开放课程平台：</t>
    </r>
    <r>
      <rPr>
        <sz val="11"/>
        <color theme="1"/>
        <rFont val="等线"/>
        <charset val="134"/>
        <scheme val="minor"/>
      </rPr>
      <t xml:space="preserve">
1、数据库系统概论 张雷
2、面向对象程序设计（C++）吴蔚</t>
    </r>
  </si>
  <si>
    <r>
      <rPr>
        <sz val="11"/>
        <color indexed="10"/>
        <rFont val="等线"/>
        <charset val="134"/>
        <scheme val="minor"/>
      </rPr>
      <t>省一流课程：</t>
    </r>
    <r>
      <rPr>
        <sz val="11"/>
        <color theme="1"/>
        <rFont val="等线"/>
        <charset val="134"/>
        <scheme val="minor"/>
      </rPr>
      <t xml:space="preserve">
1、高等数学IA 朱笑荣 
2、数据结构 王霞
</t>
    </r>
    <r>
      <rPr>
        <sz val="11"/>
        <color indexed="10"/>
        <rFont val="等线"/>
        <charset val="134"/>
        <scheme val="minor"/>
      </rPr>
      <t>山东省高等学校在线开放课程平台：</t>
    </r>
    <r>
      <rPr>
        <sz val="11"/>
        <color theme="1"/>
        <rFont val="等线"/>
        <charset val="134"/>
        <scheme val="minor"/>
      </rPr>
      <t xml:space="preserve">
1、软件工程 徐萍 </t>
    </r>
  </si>
  <si>
    <r>
      <rPr>
        <sz val="12"/>
        <color rgb="FFFF0000"/>
        <rFont val="仿宋"/>
        <charset val="134"/>
      </rPr>
      <t>省级一流专业：</t>
    </r>
    <r>
      <rPr>
        <sz val="12"/>
        <color theme="1"/>
        <rFont val="仿宋"/>
        <charset val="134"/>
      </rPr>
      <t xml:space="preserve">
</t>
    </r>
    <r>
      <rPr>
        <sz val="12"/>
        <rFont val="仿宋"/>
        <charset val="134"/>
      </rPr>
      <t>1、电子信息科学与技术</t>
    </r>
  </si>
  <si>
    <r>
      <rPr>
        <sz val="11"/>
        <color indexed="10"/>
        <rFont val="等线"/>
        <charset val="134"/>
        <scheme val="minor"/>
      </rPr>
      <t>省一流课程：</t>
    </r>
    <r>
      <rPr>
        <sz val="11"/>
        <color theme="1"/>
        <rFont val="等线"/>
        <charset val="134"/>
        <scheme val="minor"/>
      </rPr>
      <t xml:space="preserve">
1、数字电子技术 姜春玲</t>
    </r>
  </si>
  <si>
    <r>
      <rPr>
        <sz val="11"/>
        <color indexed="10"/>
        <rFont val="等线"/>
        <charset val="134"/>
        <scheme val="minor"/>
      </rPr>
      <t>国家高等教育智慧教育平台：</t>
    </r>
    <r>
      <rPr>
        <sz val="11"/>
        <color theme="1"/>
        <rFont val="等线"/>
        <charset val="134"/>
        <scheme val="minor"/>
      </rPr>
      <t xml:space="preserve">
1、数字电子技术 姜春玲
2、EDA技术 王春玲
3、光学 马建玲
4、单片机原理与应用 吴顺伟
5、高频电子线路 马圣乾
6、力学 吴晓梅
7、数字信号处理 魏强</t>
    </r>
  </si>
  <si>
    <r>
      <rPr>
        <sz val="11"/>
        <color indexed="10"/>
        <rFont val="等线"/>
        <charset val="134"/>
        <scheme val="minor"/>
      </rPr>
      <t>省一流课程：</t>
    </r>
    <r>
      <rPr>
        <sz val="11"/>
        <color theme="1"/>
        <rFont val="等线"/>
        <charset val="134"/>
        <scheme val="minor"/>
      </rPr>
      <t xml:space="preserve">
1、电子创新与实践 魏强 
2、单片机原理与应用 吴顺伟 
3、高频电子线路 马圣乾 
</t>
    </r>
    <r>
      <rPr>
        <sz val="11"/>
        <color indexed="10"/>
        <rFont val="等线"/>
        <charset val="134"/>
        <scheme val="minor"/>
      </rPr>
      <t>山东省高等学校在线开放课程平台：</t>
    </r>
    <r>
      <rPr>
        <sz val="11"/>
        <color theme="1"/>
        <rFont val="等线"/>
        <charset val="134"/>
        <scheme val="minor"/>
      </rPr>
      <t xml:space="preserve">
1、量子力学 刘婷婷</t>
    </r>
  </si>
  <si>
    <r>
      <rPr>
        <sz val="11"/>
        <color rgb="FFFF0000"/>
        <rFont val="等线"/>
        <charset val="134"/>
        <scheme val="minor"/>
      </rPr>
      <t>省级示范性基层教学组织：</t>
    </r>
    <r>
      <rPr>
        <sz val="11"/>
        <color theme="1"/>
        <rFont val="等线"/>
        <charset val="134"/>
        <scheme val="minor"/>
      </rPr>
      <t xml:space="preserve">
1、姜春玲 电子教研室</t>
    </r>
  </si>
  <si>
    <r>
      <rPr>
        <sz val="12"/>
        <color rgb="FFFF0000"/>
        <rFont val="仿宋"/>
        <charset val="134"/>
      </rPr>
      <t xml:space="preserve">省级一流专业：
</t>
    </r>
    <r>
      <rPr>
        <sz val="12"/>
        <rFont val="仿宋"/>
        <charset val="134"/>
      </rPr>
      <t>1、化学</t>
    </r>
  </si>
  <si>
    <r>
      <rPr>
        <sz val="11"/>
        <color indexed="10"/>
        <rFont val="等线"/>
        <charset val="134"/>
        <scheme val="minor"/>
      </rPr>
      <t>山东省高等学校在线开放课程平台：</t>
    </r>
    <r>
      <rPr>
        <sz val="11"/>
        <color theme="1"/>
        <rFont val="等线"/>
        <charset val="134"/>
        <scheme val="minor"/>
      </rPr>
      <t xml:space="preserve">
1、微格教学与技能训练 赵燕云</t>
    </r>
  </si>
  <si>
    <r>
      <rPr>
        <sz val="11"/>
        <color indexed="10"/>
        <rFont val="等线"/>
        <charset val="134"/>
        <scheme val="minor"/>
      </rPr>
      <t>国家高等教育智慧教育平台：</t>
    </r>
    <r>
      <rPr>
        <sz val="11"/>
        <color theme="1"/>
        <rFont val="等线"/>
        <charset val="134"/>
        <scheme val="minor"/>
      </rPr>
      <t xml:space="preserve">
1、仪器分析 禚林海
2、微格教学与技能训练 赵燕云</t>
    </r>
  </si>
  <si>
    <r>
      <rPr>
        <sz val="11"/>
        <color indexed="10"/>
        <rFont val="等线"/>
        <charset val="134"/>
        <scheme val="minor"/>
      </rPr>
      <t>省一流课程：</t>
    </r>
    <r>
      <rPr>
        <sz val="11"/>
        <color theme="1"/>
        <rFont val="等线"/>
        <charset val="134"/>
        <scheme val="minor"/>
      </rPr>
      <t xml:space="preserve">
1、微格教学与技能训练 赵燕云 
</t>
    </r>
    <r>
      <rPr>
        <sz val="11"/>
        <color indexed="10"/>
        <rFont val="等线"/>
        <charset val="134"/>
        <scheme val="minor"/>
      </rPr>
      <t>山东省高等学校在线开放课程平台：</t>
    </r>
    <r>
      <rPr>
        <sz val="11"/>
        <color theme="1"/>
        <rFont val="等线"/>
        <charset val="134"/>
        <scheme val="minor"/>
      </rPr>
      <t xml:space="preserve">
1、化工安全与环保 何春红
2、高分子材料概论 李群</t>
    </r>
  </si>
  <si>
    <r>
      <rPr>
        <sz val="11"/>
        <color indexed="10"/>
        <rFont val="等线"/>
        <charset val="134"/>
        <scheme val="minor"/>
      </rPr>
      <t>山东省高等学校在线开放课程平台：</t>
    </r>
    <r>
      <rPr>
        <sz val="11"/>
        <color theme="1"/>
        <rFont val="等线"/>
        <charset val="134"/>
        <scheme val="minor"/>
      </rPr>
      <t xml:space="preserve">
1、高级翻译 苏冰
2、跨文化交际英语口语（理论篇）陈霞</t>
    </r>
  </si>
  <si>
    <r>
      <rPr>
        <sz val="11"/>
        <color indexed="10"/>
        <rFont val="等线"/>
        <charset val="134"/>
        <scheme val="minor"/>
      </rPr>
      <t>国家高等教育智慧教育平台：</t>
    </r>
    <r>
      <rPr>
        <sz val="11"/>
        <color theme="1"/>
        <rFont val="等线"/>
        <charset val="134"/>
        <scheme val="minor"/>
      </rPr>
      <t xml:space="preserve">
1、高级翻译 苏冰
2、跨文化交际英语口语（理论篇）陈霞
</t>
    </r>
    <r>
      <rPr>
        <sz val="11"/>
        <color indexed="10"/>
        <rFont val="等线"/>
        <charset val="134"/>
        <scheme val="minor"/>
      </rPr>
      <t>山东省高等学校在线开放课程平台：</t>
    </r>
    <r>
      <rPr>
        <sz val="11"/>
        <color theme="1"/>
        <rFont val="等线"/>
        <charset val="134"/>
        <scheme val="minor"/>
      </rPr>
      <t xml:space="preserve"> 
1、泰山文化海外传播 田芬
2、美国文学 李莉</t>
    </r>
  </si>
  <si>
    <r>
      <rPr>
        <sz val="11"/>
        <color rgb="FFFF0000"/>
        <rFont val="宋体"/>
        <charset val="134"/>
      </rPr>
      <t>国家级一流专业：</t>
    </r>
    <r>
      <rPr>
        <sz val="11"/>
        <color theme="1"/>
        <rFont val="宋体"/>
        <charset val="134"/>
      </rPr>
      <t xml:space="preserve">
1、旅游管理
</t>
    </r>
    <r>
      <rPr>
        <sz val="11"/>
        <color rgb="FFFF0000"/>
        <rFont val="宋体"/>
        <charset val="134"/>
      </rPr>
      <t xml:space="preserve">省级一流专业：
</t>
    </r>
    <r>
      <rPr>
        <sz val="11"/>
        <rFont val="宋体"/>
        <charset val="134"/>
      </rPr>
      <t>1、地理科学</t>
    </r>
  </si>
  <si>
    <r>
      <rPr>
        <sz val="12"/>
        <color rgb="FFFF0000"/>
        <rFont val="仿宋"/>
        <charset val="134"/>
      </rPr>
      <t>省级一流课程：</t>
    </r>
    <r>
      <rPr>
        <sz val="12"/>
        <color theme="1"/>
        <rFont val="仿宋"/>
        <charset val="134"/>
      </rPr>
      <t xml:space="preserve">
1、泰山南侧自然带垂直分异虚拟仿真实验
2、泰山生态环境野外实习
3、旅游资源概论</t>
    </r>
  </si>
  <si>
    <r>
      <rPr>
        <sz val="11"/>
        <color indexed="10"/>
        <rFont val="等线"/>
        <charset val="134"/>
        <scheme val="minor"/>
      </rPr>
      <t>省一流课程：</t>
    </r>
    <r>
      <rPr>
        <sz val="11"/>
        <color theme="1"/>
        <rFont val="等线"/>
        <charset val="134"/>
        <scheme val="minor"/>
      </rPr>
      <t xml:space="preserve">
1、世界遗产泰山古文化轴时空之旅和地学形成机制探索虚拟仿真实验 丁敏 
2、课堂教学技能与艺术 徐健（省一流课程）
省级课程思政示范课：
1、旅游资源概论 赵维军
</t>
    </r>
    <r>
      <rPr>
        <sz val="11"/>
        <color indexed="10"/>
        <rFont val="等线"/>
        <charset val="134"/>
        <scheme val="minor"/>
      </rPr>
      <t>山东省高等学校在线开放课程平台：</t>
    </r>
    <r>
      <rPr>
        <sz val="11"/>
        <color theme="1"/>
        <rFont val="等线"/>
        <charset val="134"/>
        <scheme val="minor"/>
      </rPr>
      <t xml:space="preserve">
1、测量与地图学 徐丽
2、旅游接待业 李秀
3、气象学与气候学 赵敬民
4、旅游景区管理 刘肖梅</t>
    </r>
  </si>
  <si>
    <r>
      <rPr>
        <sz val="11"/>
        <color indexed="10"/>
        <rFont val="等线"/>
        <charset val="134"/>
        <scheme val="minor"/>
      </rPr>
      <t>国家高等教育智慧教育平台：</t>
    </r>
    <r>
      <rPr>
        <sz val="11"/>
        <color theme="1"/>
        <rFont val="等线"/>
        <charset val="134"/>
        <scheme val="minor"/>
      </rPr>
      <t xml:space="preserve">
1、旅游学概论（双语）宋伟
2、旅游资源概论 赵维军
3、地理教学设计 徐健
4、会展概论 王夏
5、旅游企业人力资源管理 董红霞
6、旅游统计学 张伟
7、测量与地图学 徐莉
8、旅游景区管理 刘肖梅
9、旅游接待业 李秀
10、气象学与气候学 赵敬民
</t>
    </r>
    <r>
      <rPr>
        <sz val="11"/>
        <color indexed="10"/>
        <rFont val="等线"/>
        <charset val="134"/>
        <scheme val="minor"/>
      </rPr>
      <t>山东省高等学校在线开放课程平台：</t>
    </r>
    <r>
      <rPr>
        <sz val="11"/>
        <color theme="1"/>
        <rFont val="等线"/>
        <charset val="134"/>
        <scheme val="minor"/>
      </rPr>
      <t xml:space="preserve">
1、旅游地理学 刘敏</t>
    </r>
  </si>
  <si>
    <r>
      <rPr>
        <sz val="11"/>
        <color indexed="10"/>
        <rFont val="等线"/>
        <charset val="134"/>
        <scheme val="minor"/>
      </rPr>
      <t>师范二级认证：</t>
    </r>
    <r>
      <rPr>
        <sz val="11"/>
        <color theme="1"/>
        <rFont val="等线"/>
        <charset val="134"/>
        <scheme val="minor"/>
      </rPr>
      <t xml:space="preserve">
1、地理科学</t>
    </r>
  </si>
  <si>
    <r>
      <rPr>
        <sz val="11"/>
        <color indexed="10"/>
        <rFont val="等线"/>
        <charset val="134"/>
        <scheme val="minor"/>
      </rPr>
      <t>省一流课程：</t>
    </r>
    <r>
      <rPr>
        <sz val="11"/>
        <color theme="1"/>
        <rFont val="等线"/>
        <charset val="134"/>
        <scheme val="minor"/>
      </rPr>
      <t xml:space="preserve">
1、会展概论 王夏
</t>
    </r>
    <r>
      <rPr>
        <sz val="11"/>
        <color indexed="10"/>
        <rFont val="等线"/>
        <charset val="134"/>
        <scheme val="minor"/>
      </rPr>
      <t>山东省高等学校在线开放课程平台：</t>
    </r>
    <r>
      <rPr>
        <sz val="11"/>
        <color theme="1"/>
        <rFont val="等线"/>
        <charset val="134"/>
        <scheme val="minor"/>
      </rPr>
      <t xml:space="preserve">
1、旅游财务管理 邢莉 </t>
    </r>
  </si>
  <si>
    <r>
      <rPr>
        <sz val="11"/>
        <color rgb="FFFF0000"/>
        <rFont val="等线"/>
        <charset val="134"/>
        <scheme val="minor"/>
      </rPr>
      <t>省教学名师：</t>
    </r>
    <r>
      <rPr>
        <sz val="11"/>
        <color theme="1"/>
        <rFont val="等线"/>
        <charset val="134"/>
        <scheme val="minor"/>
      </rPr>
      <t xml:space="preserve">
1、吕臣</t>
    </r>
  </si>
  <si>
    <t xml:space="preserve">
</t>
  </si>
  <si>
    <r>
      <rPr>
        <sz val="11"/>
        <color indexed="10"/>
        <rFont val="等线"/>
        <charset val="134"/>
        <scheme val="minor"/>
      </rPr>
      <t>山东省高等学校在线开放课程平台：</t>
    </r>
    <r>
      <rPr>
        <sz val="11"/>
        <color theme="1"/>
        <rFont val="等线"/>
        <charset val="134"/>
        <scheme val="minor"/>
      </rPr>
      <t xml:space="preserve">
1、体育科学研究方法 许宁</t>
    </r>
  </si>
  <si>
    <r>
      <rPr>
        <sz val="11"/>
        <color indexed="10"/>
        <rFont val="等线"/>
        <charset val="134"/>
        <scheme val="minor"/>
      </rPr>
      <t>山东省高等学校在线开放课程平台：</t>
    </r>
    <r>
      <rPr>
        <sz val="11"/>
        <color theme="1"/>
        <rFont val="等线"/>
        <charset val="134"/>
        <scheme val="minor"/>
      </rPr>
      <t xml:space="preserve">
1、网球 苏士强
2、大学体育理论 王彤</t>
    </r>
  </si>
  <si>
    <r>
      <rPr>
        <sz val="11"/>
        <color indexed="10"/>
        <rFont val="等线"/>
        <charset val="134"/>
        <scheme val="minor"/>
      </rPr>
      <t>国家高等教育智慧教育平台：</t>
    </r>
    <r>
      <rPr>
        <sz val="11"/>
        <color theme="1"/>
        <rFont val="等线"/>
        <charset val="134"/>
        <scheme val="minor"/>
      </rPr>
      <t xml:space="preserve">
1、写意人物写生与创作 安娜
</t>
    </r>
    <r>
      <rPr>
        <sz val="11"/>
        <color indexed="10"/>
        <rFont val="等线"/>
        <charset val="134"/>
        <scheme val="minor"/>
      </rPr>
      <t>山东省高等学校在线开放课程平台：</t>
    </r>
    <r>
      <rPr>
        <sz val="11"/>
        <color theme="1"/>
        <rFont val="等线"/>
        <charset val="134"/>
        <scheme val="minor"/>
      </rPr>
      <t xml:space="preserve">
1、艺术概论 李岩</t>
    </r>
  </si>
  <si>
    <r>
      <rPr>
        <sz val="11"/>
        <color indexed="10"/>
        <rFont val="等线"/>
        <charset val="134"/>
        <scheme val="minor"/>
      </rPr>
      <t>省一流课程：</t>
    </r>
    <r>
      <rPr>
        <sz val="11"/>
        <color theme="1"/>
        <rFont val="等线"/>
        <charset val="134"/>
        <scheme val="minor"/>
      </rPr>
      <t xml:space="preserve">
1、中国古典舞身韵 柳晓雪 
</t>
    </r>
    <r>
      <rPr>
        <sz val="11"/>
        <color indexed="10"/>
        <rFont val="等线"/>
        <charset val="134"/>
        <scheme val="minor"/>
      </rPr>
      <t>山东省高等学校在线开放课程平台：</t>
    </r>
    <r>
      <rPr>
        <sz val="11"/>
        <color theme="1"/>
        <rFont val="等线"/>
        <charset val="134"/>
        <scheme val="minor"/>
      </rPr>
      <t xml:space="preserve">
1、中国古典舞身韵 柳晓雪</t>
    </r>
  </si>
  <si>
    <r>
      <rPr>
        <sz val="11"/>
        <color rgb="FFFF0000"/>
        <rFont val="宋体"/>
        <charset val="134"/>
      </rPr>
      <t>省一流专业：</t>
    </r>
    <r>
      <rPr>
        <sz val="11"/>
        <color theme="1"/>
        <rFont val="宋体"/>
        <charset val="134"/>
      </rPr>
      <t xml:space="preserve">
1、小学教育 
</t>
    </r>
  </si>
  <si>
    <r>
      <rPr>
        <sz val="11"/>
        <color indexed="10"/>
        <rFont val="等线"/>
        <charset val="134"/>
        <scheme val="minor"/>
      </rPr>
      <t>省一流课程：</t>
    </r>
    <r>
      <rPr>
        <sz val="11"/>
        <color theme="1"/>
        <rFont val="等线"/>
        <charset val="134"/>
        <scheme val="minor"/>
      </rPr>
      <t xml:space="preserve">
1、中学生心理辅导 张海燕
</t>
    </r>
    <r>
      <rPr>
        <sz val="11"/>
        <color indexed="10"/>
        <rFont val="等线"/>
        <charset val="134"/>
        <scheme val="minor"/>
      </rPr>
      <t>山东省高等学校在线开放课程平台：</t>
    </r>
    <r>
      <rPr>
        <sz val="11"/>
        <color theme="1"/>
        <rFont val="等线"/>
        <charset val="134"/>
        <scheme val="minor"/>
      </rPr>
      <t xml:space="preserve">
1、小学教育心理学 李芳
2、中外教育史 谢文庆
3、小学教育学 庄建东</t>
    </r>
  </si>
  <si>
    <r>
      <rPr>
        <sz val="11"/>
        <color rgb="FFFF0000"/>
        <rFont val="等线"/>
        <charset val="134"/>
        <scheme val="minor"/>
      </rPr>
      <t>省级教学名师：</t>
    </r>
    <r>
      <rPr>
        <sz val="11"/>
        <color theme="1"/>
        <rFont val="等线"/>
        <charset val="134"/>
        <scheme val="minor"/>
      </rPr>
      <t>李芳</t>
    </r>
  </si>
  <si>
    <r>
      <rPr>
        <sz val="11"/>
        <color indexed="10"/>
        <rFont val="等线"/>
        <charset val="134"/>
        <scheme val="minor"/>
      </rPr>
      <t>国家高等教育智慧教育平台：</t>
    </r>
    <r>
      <rPr>
        <sz val="11"/>
        <color theme="1"/>
        <rFont val="等线"/>
        <charset val="134"/>
        <scheme val="minor"/>
      </rPr>
      <t xml:space="preserve">
1、中学生心理辅导 张海燕
2、现代教育技术 胡波
3、小学教育学 庄建东
4、小学教育心理学 李芳
5、中外教育史 谢文庆
</t>
    </r>
    <r>
      <rPr>
        <sz val="11"/>
        <color indexed="10"/>
        <rFont val="等线"/>
        <charset val="134"/>
        <scheme val="minor"/>
      </rPr>
      <t>山东省高等学校在线开放课程平台：</t>
    </r>
    <r>
      <rPr>
        <sz val="11"/>
        <color theme="1"/>
        <rFont val="等线"/>
        <charset val="134"/>
        <scheme val="minor"/>
      </rPr>
      <t xml:space="preserve">
1、学前教育研究方法 马季</t>
    </r>
  </si>
  <si>
    <r>
      <rPr>
        <sz val="11"/>
        <color indexed="10"/>
        <rFont val="等线"/>
        <charset val="134"/>
        <scheme val="minor"/>
      </rPr>
      <t>师范二级认证：</t>
    </r>
    <r>
      <rPr>
        <sz val="11"/>
        <color theme="1"/>
        <rFont val="等线"/>
        <charset val="134"/>
        <scheme val="minor"/>
      </rPr>
      <t xml:space="preserve">
1、小学教育</t>
    </r>
  </si>
  <si>
    <r>
      <rPr>
        <sz val="11"/>
        <color indexed="10"/>
        <rFont val="等线"/>
        <charset val="134"/>
        <scheme val="minor"/>
      </rPr>
      <t>山东省高等学校在线开放课程平台：</t>
    </r>
    <r>
      <rPr>
        <sz val="11"/>
        <color theme="1"/>
        <rFont val="等线"/>
        <charset val="134"/>
        <scheme val="minor"/>
      </rPr>
      <t xml:space="preserve">
1、班级管理 李子彦</t>
    </r>
  </si>
  <si>
    <r>
      <rPr>
        <sz val="11"/>
        <color theme="1"/>
        <rFont val="等线"/>
        <charset val="134"/>
        <scheme val="minor"/>
      </rPr>
      <t xml:space="preserve">
</t>
    </r>
    <r>
      <rPr>
        <sz val="11"/>
        <color rgb="FFFF0000"/>
        <rFont val="等线"/>
        <charset val="134"/>
        <scheme val="minor"/>
      </rPr>
      <t>“十四五”职业教育国家规划教材</t>
    </r>
    <r>
      <rPr>
        <sz val="11"/>
        <color theme="1"/>
        <rFont val="等线"/>
        <charset val="134"/>
        <scheme val="minor"/>
      </rPr>
      <t xml:space="preserve">
</t>
    </r>
    <r>
      <rPr>
        <sz val="11"/>
        <rFont val="等线"/>
        <charset val="134"/>
        <scheme val="minor"/>
      </rPr>
      <t>1、李高建，《工厂供配电技术》，高等教育出版社有限公司</t>
    </r>
  </si>
  <si>
    <r>
      <rPr>
        <sz val="11"/>
        <color indexed="10"/>
        <rFont val="等线"/>
        <charset val="134"/>
        <scheme val="minor"/>
      </rPr>
      <t>山东省高等学校在线开放课程平台：</t>
    </r>
    <r>
      <rPr>
        <sz val="11"/>
        <color theme="1"/>
        <rFont val="等线"/>
        <charset val="134"/>
        <scheme val="minor"/>
      </rPr>
      <t xml:space="preserve">
1、生态学 孟盼盼</t>
    </r>
  </si>
  <si>
    <r>
      <rPr>
        <sz val="11"/>
        <color indexed="10"/>
        <rFont val="等线"/>
        <charset val="134"/>
        <scheme val="minor"/>
      </rPr>
      <t>国家高等教育智慧教育平台：</t>
    </r>
    <r>
      <rPr>
        <sz val="11"/>
        <color theme="1"/>
        <rFont val="等线"/>
        <charset val="134"/>
        <scheme val="minor"/>
      </rPr>
      <t xml:space="preserve">
1、分子生物学 杨红花 
2、生态学 孟盼盼</t>
    </r>
  </si>
  <si>
    <r>
      <rPr>
        <sz val="11"/>
        <color indexed="10"/>
        <rFont val="等线"/>
        <charset val="134"/>
        <scheme val="minor"/>
      </rPr>
      <t>省一流课程：</t>
    </r>
    <r>
      <rPr>
        <sz val="11"/>
        <color theme="1"/>
        <rFont val="等线"/>
        <charset val="134"/>
        <scheme val="minor"/>
      </rPr>
      <t xml:space="preserve">
1、生态学 孟盼盼
</t>
    </r>
    <r>
      <rPr>
        <sz val="11"/>
        <color indexed="10"/>
        <rFont val="等线"/>
        <charset val="134"/>
        <scheme val="minor"/>
      </rPr>
      <t>山东省高等学校在线开放课程平台：</t>
    </r>
    <r>
      <rPr>
        <sz val="11"/>
        <color theme="1"/>
        <rFont val="等线"/>
        <charset val="134"/>
        <scheme val="minor"/>
      </rPr>
      <t xml:space="preserve">
1、中学生生物学课程标准与教材研究 林科
2、品鉴葡萄酒 赵现华 </t>
    </r>
  </si>
  <si>
    <r>
      <rPr>
        <sz val="11"/>
        <color indexed="10"/>
        <rFont val="等线"/>
        <charset val="134"/>
        <scheme val="minor"/>
      </rPr>
      <t>山东省高等学校在线开放课程平台：</t>
    </r>
    <r>
      <rPr>
        <sz val="11"/>
        <color theme="1"/>
        <rFont val="等线"/>
        <charset val="134"/>
        <scheme val="minor"/>
      </rPr>
      <t xml:space="preserve">
1、产品形态设计 高一歌</t>
    </r>
  </si>
  <si>
    <r>
      <rPr>
        <sz val="11"/>
        <color rgb="FFFF0000"/>
        <rFont val="等线"/>
        <charset val="134"/>
        <scheme val="minor"/>
      </rPr>
      <t>四新专业：</t>
    </r>
    <r>
      <rPr>
        <sz val="11"/>
        <color theme="1"/>
        <rFont val="等线"/>
        <charset val="134"/>
        <scheme val="minor"/>
      </rPr>
      <t xml:space="preserve">
1、智能制造工程
</t>
    </r>
    <r>
      <rPr>
        <sz val="11"/>
        <color rgb="FFFF0000"/>
        <rFont val="等线"/>
        <charset val="134"/>
        <scheme val="minor"/>
      </rPr>
      <t>中外合作办学：</t>
    </r>
    <r>
      <rPr>
        <sz val="11"/>
        <color theme="1"/>
        <rFont val="等线"/>
        <charset val="134"/>
        <scheme val="minor"/>
      </rPr>
      <t xml:space="preserve">
1、机械设计制造及其自动化</t>
    </r>
  </si>
  <si>
    <r>
      <rPr>
        <sz val="11"/>
        <color indexed="10"/>
        <rFont val="等线"/>
        <charset val="134"/>
        <scheme val="minor"/>
      </rPr>
      <t>山东省高等学校在线开放课程平台：</t>
    </r>
    <r>
      <rPr>
        <sz val="11"/>
        <color theme="1"/>
        <rFont val="等线"/>
        <charset val="134"/>
        <scheme val="minor"/>
      </rPr>
      <t xml:space="preserve">
1、建筑工程计量与计价王丽</t>
    </r>
  </si>
  <si>
    <r>
      <rPr>
        <sz val="11"/>
        <color indexed="10"/>
        <rFont val="等线"/>
        <charset val="134"/>
        <scheme val="minor"/>
      </rPr>
      <t>国家高等教育智慧教育平台：</t>
    </r>
    <r>
      <rPr>
        <sz val="11"/>
        <color theme="1"/>
        <rFont val="等线"/>
        <charset val="134"/>
        <scheme val="minor"/>
      </rPr>
      <t xml:space="preserve">
1、结构力学 李琦 
2、土力学 候新平
3、建筑工程计量与计价王丽  </t>
    </r>
  </si>
  <si>
    <r>
      <rPr>
        <sz val="11"/>
        <color indexed="10"/>
        <rFont val="等线"/>
        <charset val="134"/>
        <scheme val="minor"/>
      </rPr>
      <t>省一流课程：</t>
    </r>
    <r>
      <rPr>
        <sz val="11"/>
        <color theme="1"/>
        <rFont val="等线"/>
        <charset val="134"/>
        <scheme val="minor"/>
      </rPr>
      <t xml:space="preserve">
1、建筑工程计量与计价王丽</t>
    </r>
  </si>
  <si>
    <r>
      <rPr>
        <sz val="11"/>
        <color indexed="10"/>
        <rFont val="等线"/>
        <charset val="134"/>
        <scheme val="minor"/>
      </rPr>
      <t>国家高等教育智慧教育平台：</t>
    </r>
    <r>
      <rPr>
        <sz val="11"/>
        <color theme="1"/>
        <rFont val="等线"/>
        <charset val="134"/>
        <scheme val="minor"/>
      </rPr>
      <t xml:space="preserve">
1、国际市场营销学 田丽超
</t>
    </r>
    <r>
      <rPr>
        <sz val="11"/>
        <color indexed="10"/>
        <rFont val="等线"/>
        <charset val="134"/>
        <scheme val="minor"/>
      </rPr>
      <t>山东省高等学校在线开放课程平台：</t>
    </r>
    <r>
      <rPr>
        <sz val="11"/>
        <color theme="1"/>
        <rFont val="等线"/>
        <charset val="134"/>
        <scheme val="minor"/>
      </rPr>
      <t xml:space="preserve">
1、国际贸易学 王爱琴 </t>
    </r>
  </si>
  <si>
    <r>
      <rPr>
        <sz val="11"/>
        <color rgb="FFFF0000"/>
        <rFont val="宋体"/>
        <charset val="134"/>
      </rPr>
      <t>省一流专业：</t>
    </r>
    <r>
      <rPr>
        <sz val="11"/>
        <color theme="1"/>
        <rFont val="宋体"/>
        <charset val="134"/>
      </rPr>
      <t xml:space="preserve">
1、财务管理 </t>
    </r>
  </si>
  <si>
    <r>
      <rPr>
        <sz val="11"/>
        <color indexed="10"/>
        <rFont val="等线"/>
        <charset val="134"/>
        <scheme val="minor"/>
      </rPr>
      <t>国家高等教育智慧教育平台：</t>
    </r>
    <r>
      <rPr>
        <sz val="11"/>
        <color theme="1"/>
        <rFont val="等线"/>
        <charset val="134"/>
        <scheme val="minor"/>
      </rPr>
      <t xml:space="preserve">
1、成本会计 梁丽媛
2、管理会计 闫钰伟
</t>
    </r>
    <r>
      <rPr>
        <sz val="11"/>
        <color indexed="10"/>
        <rFont val="等线"/>
        <charset val="134"/>
        <scheme val="minor"/>
      </rPr>
      <t>山东省高等学校在线开放课程平台：</t>
    </r>
    <r>
      <rPr>
        <sz val="11"/>
        <color theme="1"/>
        <rFont val="等线"/>
        <charset val="134"/>
        <scheme val="minor"/>
      </rPr>
      <t xml:space="preserve">
1、财务分析 贾莉莉</t>
    </r>
  </si>
  <si>
    <r>
      <rPr>
        <sz val="11"/>
        <color indexed="10"/>
        <rFont val="等线"/>
        <charset val="134"/>
        <scheme val="minor"/>
      </rPr>
      <t>山东省高等学校在线开放课程平台：</t>
    </r>
    <r>
      <rPr>
        <sz val="11"/>
        <color theme="1"/>
        <rFont val="等线"/>
        <charset val="134"/>
        <scheme val="minor"/>
      </rPr>
      <t xml:space="preserve">
1、公司战略与风险管理 刘丽
2、高级财务管理 王丽丽</t>
    </r>
  </si>
  <si>
    <t>2021年度</t>
  </si>
  <si>
    <t>2022年度</t>
  </si>
  <si>
    <t>2023年度</t>
  </si>
  <si>
    <t>教改立项</t>
  </si>
  <si>
    <t>教研论文</t>
  </si>
  <si>
    <r>
      <rPr>
        <sz val="11"/>
        <color rgb="FFFF0000"/>
        <rFont val="等线"/>
        <charset val="134"/>
        <scheme val="minor"/>
      </rPr>
      <t>省级教改项目：</t>
    </r>
    <r>
      <rPr>
        <sz val="11"/>
        <color theme="1"/>
        <rFont val="等线"/>
        <charset val="134"/>
        <scheme val="minor"/>
      </rPr>
      <t xml:space="preserve">
1、知行合一、文美并重：汉语言文学专业课堂教学改革研究与实践（郭晓平</t>
    </r>
    <r>
      <rPr>
        <sz val="11"/>
        <color rgb="FFFF0000"/>
        <rFont val="等线"/>
        <charset val="134"/>
        <scheme val="minor"/>
      </rPr>
      <t>面上</t>
    </r>
    <r>
      <rPr>
        <sz val="11"/>
        <color theme="1"/>
        <rFont val="等线"/>
        <charset val="134"/>
        <scheme val="minor"/>
      </rPr>
      <t xml:space="preserve">）
</t>
    </r>
  </si>
  <si>
    <r>
      <rPr>
        <sz val="11"/>
        <color rgb="FFFF0000"/>
        <rFont val="等线"/>
        <charset val="134"/>
        <scheme val="minor"/>
      </rPr>
      <t>省级教改项目：</t>
    </r>
    <r>
      <rPr>
        <sz val="11"/>
        <color theme="1"/>
        <rFont val="等线"/>
        <charset val="134"/>
        <scheme val="minor"/>
      </rPr>
      <t xml:space="preserve">
1、地方高校大中小学思政课一体化建设高质量、特色化推进研究（李聪</t>
    </r>
    <r>
      <rPr>
        <sz val="11"/>
        <color rgb="FFFF0000"/>
        <rFont val="等线"/>
        <charset val="134"/>
        <scheme val="minor"/>
      </rPr>
      <t>面上</t>
    </r>
    <r>
      <rPr>
        <sz val="11"/>
        <color theme="1"/>
        <rFont val="等线"/>
        <charset val="134"/>
        <scheme val="minor"/>
      </rPr>
      <t>）</t>
    </r>
  </si>
  <si>
    <r>
      <rPr>
        <sz val="11"/>
        <color rgb="FFFF0000"/>
        <rFont val="等线"/>
        <charset val="134"/>
        <scheme val="minor"/>
      </rPr>
      <t>省级教改项目：</t>
    </r>
    <r>
      <rPr>
        <sz val="11"/>
        <color theme="1"/>
        <rFont val="等线"/>
        <charset val="134"/>
        <scheme val="minor"/>
      </rPr>
      <t>1、“新文科”理念下地方院校应用型史学人才培养模式研究（李志刚</t>
    </r>
    <r>
      <rPr>
        <sz val="11"/>
        <color rgb="FFFF0000"/>
        <rFont val="等线"/>
        <charset val="134"/>
        <scheme val="minor"/>
      </rPr>
      <t>面上</t>
    </r>
    <r>
      <rPr>
        <sz val="11"/>
        <color theme="1"/>
        <rFont val="等线"/>
        <charset val="134"/>
        <scheme val="minor"/>
      </rPr>
      <t>）</t>
    </r>
  </si>
  <si>
    <r>
      <rPr>
        <sz val="11"/>
        <color rgb="FFFF0000"/>
        <rFont val="等线"/>
        <charset val="134"/>
        <scheme val="minor"/>
      </rPr>
      <t>省级教改项目：</t>
    </r>
    <r>
      <rPr>
        <sz val="11"/>
        <color theme="1"/>
        <rFont val="等线"/>
        <charset val="134"/>
        <scheme val="minor"/>
      </rPr>
      <t xml:space="preserve">
1、基于习近平文博观引领的高校文博专业课堂教学模式创新研——以《博物馆学概论》为例（姬秀丽</t>
    </r>
    <r>
      <rPr>
        <sz val="11"/>
        <color rgb="FFFF0000"/>
        <rFont val="等线"/>
        <charset val="134"/>
        <scheme val="minor"/>
      </rPr>
      <t>面上</t>
    </r>
    <r>
      <rPr>
        <sz val="11"/>
        <color theme="1"/>
        <rFont val="等线"/>
        <charset val="134"/>
        <scheme val="minor"/>
      </rPr>
      <t>）</t>
    </r>
  </si>
  <si>
    <r>
      <rPr>
        <sz val="11"/>
        <color rgb="FFFF0000"/>
        <rFont val="等线"/>
        <charset val="134"/>
        <scheme val="minor"/>
      </rPr>
      <t xml:space="preserve">山东省普通本科高校劳动教育典型教学案例和实践项目：
</t>
    </r>
    <r>
      <rPr>
        <sz val="11"/>
        <rFont val="等线"/>
        <charset val="134"/>
        <scheme val="minor"/>
      </rPr>
      <t>1、姬秀丽，《“课堂教学+基地实践+技能竞赛”三维联动培养专业劳动技能——以博物馆讲解技能为例》</t>
    </r>
  </si>
  <si>
    <r>
      <rPr>
        <sz val="11"/>
        <color rgb="FFFF0000"/>
        <rFont val="等线"/>
        <charset val="134"/>
        <scheme val="minor"/>
      </rPr>
      <t>省级教学成果奖 ：</t>
    </r>
    <r>
      <rPr>
        <sz val="11"/>
        <color theme="1"/>
        <rFont val="等线"/>
        <charset val="134"/>
        <scheme val="minor"/>
      </rPr>
      <t xml:space="preserve">
1、第九届山东省教学成果奖二等奖（基础教育类）国忠金
</t>
    </r>
  </si>
  <si>
    <r>
      <rPr>
        <sz val="11"/>
        <color rgb="FFFF0000"/>
        <rFont val="等线"/>
        <charset val="134"/>
        <scheme val="minor"/>
      </rPr>
      <t xml:space="preserve">山东省普通本科高校劳动教育典型教学案例和实践项目：
</t>
    </r>
    <r>
      <rPr>
        <sz val="11"/>
        <rFont val="等线"/>
        <charset val="134"/>
        <scheme val="minor"/>
      </rPr>
      <t>1、李同兴，《多目标优化在生产计划中的应用——基于Matlab编程的案例教学》</t>
    </r>
  </si>
  <si>
    <r>
      <t xml:space="preserve">省级教改项目：
</t>
    </r>
    <r>
      <rPr>
        <sz val="11"/>
        <color theme="1"/>
        <rFont val="等线"/>
        <charset val="134"/>
        <scheme val="minor"/>
      </rPr>
      <t>1、基于“专创融合”的应用型本科高校电子信息类专业人才培养模式研究与实践（陈君</t>
    </r>
    <r>
      <rPr>
        <sz val="11"/>
        <color rgb="FFFF0000"/>
        <rFont val="等线"/>
        <charset val="134"/>
        <scheme val="minor"/>
      </rPr>
      <t>重点-物理学</t>
    </r>
    <r>
      <rPr>
        <sz val="11"/>
        <color theme="1"/>
        <rFont val="等线"/>
        <charset val="134"/>
        <scheme val="minor"/>
      </rPr>
      <t>）
2、新工科背景下软件工程专业增强实践能力的“1+5”模式研究与探索
（郇正良</t>
    </r>
    <r>
      <rPr>
        <sz val="11"/>
        <color rgb="FFFF0000"/>
        <rFont val="等线"/>
        <charset val="134"/>
        <scheme val="minor"/>
      </rPr>
      <t>重点</t>
    </r>
    <r>
      <rPr>
        <sz val="11"/>
        <color theme="1"/>
        <rFont val="等线"/>
        <charset val="134"/>
        <scheme val="minor"/>
      </rPr>
      <t>）</t>
    </r>
  </si>
  <si>
    <t xml:space="preserve">
</t>
  </si>
  <si>
    <r>
      <t>省级教改项目：</t>
    </r>
    <r>
      <rPr>
        <sz val="11"/>
        <color theme="1"/>
        <rFont val="等线"/>
        <charset val="134"/>
        <scheme val="minor"/>
      </rPr>
      <t xml:space="preserve">
1、基于全过程学业评价的《C语言程序设计》课程教学改革研究与实践（曹会国</t>
    </r>
    <r>
      <rPr>
        <sz val="11"/>
        <color rgb="FFFF0000"/>
        <rFont val="等线"/>
        <charset val="134"/>
        <scheme val="minor"/>
      </rPr>
      <t>面上-电子信息</t>
    </r>
    <r>
      <rPr>
        <sz val="11"/>
        <color theme="1"/>
        <rFont val="等线"/>
        <charset val="134"/>
        <scheme val="minor"/>
      </rPr>
      <t>）
2、电子信息类专业基础课程群“四维五延三化”课堂教学改革研究与实践（姜春玲</t>
    </r>
    <r>
      <rPr>
        <sz val="11"/>
        <color rgb="FFFF0000"/>
        <rFont val="等线"/>
        <charset val="134"/>
        <scheme val="minor"/>
      </rPr>
      <t>重点-电子信息</t>
    </r>
    <r>
      <rPr>
        <sz val="11"/>
        <color theme="1"/>
        <rFont val="等线"/>
        <charset val="134"/>
        <scheme val="minor"/>
      </rPr>
      <t>）
3、新工科背景下应用型本科高校计算机类专业“四维四金”建设模式研究（冯斌</t>
    </r>
    <r>
      <rPr>
        <sz val="11"/>
        <color rgb="FFFF0000"/>
        <rFont val="等线"/>
        <charset val="134"/>
        <scheme val="minor"/>
      </rPr>
      <t>重点</t>
    </r>
    <r>
      <rPr>
        <sz val="11"/>
        <color theme="1"/>
        <rFont val="等线"/>
        <charset val="134"/>
        <scheme val="minor"/>
      </rPr>
      <t>）</t>
    </r>
  </si>
  <si>
    <r>
      <rPr>
        <sz val="11"/>
        <color rgb="FFFF0000"/>
        <rFont val="等线"/>
        <charset val="134"/>
        <scheme val="minor"/>
      </rPr>
      <t>省级教学成果奖 ：</t>
    </r>
    <r>
      <rPr>
        <sz val="11"/>
        <color theme="1"/>
        <rFont val="等线"/>
        <charset val="134"/>
        <scheme val="minor"/>
      </rPr>
      <t xml:space="preserve">
1、第九届山东省教学成果奖二等奖（基础教育类）陈君
</t>
    </r>
  </si>
  <si>
    <r>
      <rPr>
        <sz val="11"/>
        <color rgb="FFFF0000"/>
        <rFont val="等线"/>
        <charset val="134"/>
        <scheme val="minor"/>
      </rPr>
      <t xml:space="preserve">山东省普通本科高校劳动教育典型教学案例和实践项目：
</t>
    </r>
    <r>
      <rPr>
        <sz val="11"/>
        <rFont val="等线"/>
        <charset val="134"/>
        <scheme val="minor"/>
      </rPr>
      <t>1、姜春玲，《“大手拉小手，共逐科技梦”小学科普实践活动》
2、张超，《智慧农业 以劳夯技：电子通信类专业劳动教育》</t>
    </r>
  </si>
  <si>
    <r>
      <rPr>
        <sz val="11"/>
        <color rgb="FFFF0000"/>
        <rFont val="等线"/>
        <charset val="134"/>
        <scheme val="minor"/>
      </rPr>
      <t>省级教改项目：</t>
    </r>
    <r>
      <rPr>
        <sz val="11"/>
        <color theme="1"/>
        <rFont val="等线"/>
        <charset val="134"/>
        <scheme val="minor"/>
      </rPr>
      <t xml:space="preserve">
1、新高考化学实验试题命制引领化学核心素养发展的实践路径研究（郑泽宝</t>
    </r>
    <r>
      <rPr>
        <sz val="11"/>
        <color rgb="FFFF0000"/>
        <rFont val="等线"/>
        <charset val="134"/>
        <scheme val="minor"/>
      </rPr>
      <t>重点</t>
    </r>
    <r>
      <rPr>
        <sz val="11"/>
        <color theme="1"/>
        <rFont val="等线"/>
        <charset val="134"/>
        <scheme val="minor"/>
      </rPr>
      <t>）
2、新工科背景下地方高校材料与化工“573”双创人才培养体系的构建与实践（谭青龙</t>
    </r>
    <r>
      <rPr>
        <sz val="11"/>
        <color rgb="FFFF0000"/>
        <rFont val="等线"/>
        <charset val="134"/>
        <scheme val="minor"/>
      </rPr>
      <t>重点</t>
    </r>
    <r>
      <rPr>
        <sz val="11"/>
        <color theme="1"/>
        <rFont val="等线"/>
        <charset val="134"/>
        <scheme val="minor"/>
      </rPr>
      <t>）</t>
    </r>
  </si>
  <si>
    <r>
      <rPr>
        <sz val="11"/>
        <color rgb="FFFF0000"/>
        <rFont val="等线"/>
        <charset val="134"/>
        <scheme val="minor"/>
      </rPr>
      <t>省级教改项目：</t>
    </r>
    <r>
      <rPr>
        <sz val="11"/>
        <color theme="1"/>
        <rFont val="等线"/>
        <charset val="134"/>
        <scheme val="minor"/>
      </rPr>
      <t xml:space="preserve">
1、“文化强国”视域下《泰山文化海外传播》特色课程建设研究（田芬</t>
    </r>
    <r>
      <rPr>
        <sz val="11"/>
        <color rgb="FFFF0000"/>
        <rFont val="等线"/>
        <charset val="134"/>
        <scheme val="minor"/>
      </rPr>
      <t>面上</t>
    </r>
    <r>
      <rPr>
        <sz val="11"/>
        <color theme="1"/>
        <rFont val="等线"/>
        <charset val="134"/>
        <scheme val="minor"/>
      </rPr>
      <t>）</t>
    </r>
  </si>
  <si>
    <r>
      <rPr>
        <sz val="11"/>
        <color rgb="FFFF0000"/>
        <rFont val="宋体"/>
        <charset val="134"/>
      </rPr>
      <t>省级教改项目：</t>
    </r>
    <r>
      <rPr>
        <sz val="11"/>
        <color theme="1"/>
        <rFont val="宋体"/>
        <charset val="134"/>
      </rPr>
      <t xml:space="preserve">
1、地方高校旅游管理一流本科专业建设模式研究（李秀</t>
    </r>
    <r>
      <rPr>
        <sz val="11"/>
        <color rgb="FFFF0000"/>
        <rFont val="宋体"/>
        <charset val="134"/>
      </rPr>
      <t>面上</t>
    </r>
    <r>
      <rPr>
        <sz val="11"/>
        <color theme="1"/>
        <rFont val="宋体"/>
        <charset val="134"/>
      </rPr>
      <t>）
2、新文科背景下文旅产业学院协同育人机制创新研究（魏云刚</t>
    </r>
    <r>
      <rPr>
        <sz val="11"/>
        <color rgb="FFFF0000"/>
        <rFont val="宋体"/>
        <charset val="134"/>
      </rPr>
      <t>面上）</t>
    </r>
  </si>
  <si>
    <r>
      <rPr>
        <sz val="11"/>
        <color rgb="FFFF0000"/>
        <rFont val="等线"/>
        <charset val="134"/>
        <scheme val="minor"/>
      </rPr>
      <t>山东省职业教育教学改革研究课题:</t>
    </r>
    <r>
      <rPr>
        <sz val="11"/>
        <color theme="1"/>
        <rFont val="等线"/>
        <charset val="134"/>
        <scheme val="minor"/>
      </rPr>
      <t xml:space="preserve">
1、基于 OBE 理念的高等职业院校师范生课堂教学能力培养体系研究——以学前教育专业为例（徐健一般项目）</t>
    </r>
  </si>
  <si>
    <r>
      <rPr>
        <sz val="11"/>
        <color rgb="FFFF0000"/>
        <rFont val="等线"/>
        <charset val="134"/>
        <scheme val="minor"/>
      </rPr>
      <t xml:space="preserve">山东省普通本科高校劳动教育典型教学案例和实践项目：
</t>
    </r>
    <r>
      <rPr>
        <sz val="11"/>
        <rFont val="等线"/>
        <charset val="134"/>
        <scheme val="minor"/>
      </rPr>
      <t>1、王夏，《“爱岗敬业、创新发展”将工匠精神注入旅游服务过程——旅游管理专业“畅饮吧”综合实践项目》</t>
    </r>
  </si>
  <si>
    <r>
      <rPr>
        <sz val="11"/>
        <color rgb="FFFF0000"/>
        <rFont val="宋体"/>
        <charset val="134"/>
      </rPr>
      <t>省教改项目：</t>
    </r>
    <r>
      <rPr>
        <sz val="11"/>
        <color theme="1"/>
        <rFont val="宋体"/>
        <charset val="134"/>
      </rPr>
      <t xml:space="preserve">
1、应用型本科高校美术学（国画）“三化”教学模式的改革与实践（宋艳丽</t>
    </r>
    <r>
      <rPr>
        <sz val="11"/>
        <color rgb="FFFF0000"/>
        <rFont val="宋体"/>
        <charset val="134"/>
      </rPr>
      <t>面上</t>
    </r>
    <r>
      <rPr>
        <sz val="11"/>
        <color theme="1"/>
        <rFont val="宋体"/>
        <charset val="134"/>
      </rPr>
      <t>）</t>
    </r>
  </si>
  <si>
    <r>
      <rPr>
        <sz val="11"/>
        <color rgb="FFFF0000"/>
        <rFont val="等线"/>
        <charset val="134"/>
        <scheme val="minor"/>
      </rPr>
      <t>山东省职业教育教学改革研究课题:</t>
    </r>
    <r>
      <rPr>
        <sz val="11"/>
        <color theme="1"/>
        <rFont val="等线"/>
        <charset val="134"/>
        <scheme val="minor"/>
      </rPr>
      <t xml:space="preserve">
1、高等职业院校设计学类产业学院建设路径研究与实践（李天军</t>
    </r>
    <r>
      <rPr>
        <sz val="11"/>
        <color rgb="FFFF0000"/>
        <rFont val="等线"/>
        <charset val="134"/>
        <scheme val="minor"/>
      </rPr>
      <t>面上</t>
    </r>
    <r>
      <rPr>
        <sz val="11"/>
        <color theme="1"/>
        <rFont val="等线"/>
        <charset val="134"/>
        <scheme val="minor"/>
      </rPr>
      <t>）</t>
    </r>
  </si>
  <si>
    <r>
      <rPr>
        <sz val="11"/>
        <color rgb="FFFF0000"/>
        <rFont val="等线"/>
        <charset val="134"/>
        <scheme val="minor"/>
      </rPr>
      <t>省级教改项目：</t>
    </r>
    <r>
      <rPr>
        <sz val="11"/>
        <color theme="1"/>
        <rFont val="等线"/>
        <charset val="134"/>
        <scheme val="minor"/>
      </rPr>
      <t xml:space="preserve">
1、基于ADDIE 模型的地方高校音乐学“专创融合”课程体系构建与实践（林琳</t>
    </r>
    <r>
      <rPr>
        <sz val="11"/>
        <color rgb="FFFF0000"/>
        <rFont val="等线"/>
        <charset val="134"/>
        <scheme val="minor"/>
      </rPr>
      <t>面上</t>
    </r>
    <r>
      <rPr>
        <sz val="11"/>
        <color theme="1"/>
        <rFont val="等线"/>
        <charset val="134"/>
        <scheme val="minor"/>
      </rPr>
      <t>）</t>
    </r>
  </si>
  <si>
    <r>
      <rPr>
        <sz val="11"/>
        <color rgb="FFFF0000"/>
        <rFont val="等线"/>
        <charset val="134"/>
        <scheme val="minor"/>
      </rPr>
      <t>省级教学成果奖（职业教育类）</t>
    </r>
    <r>
      <rPr>
        <sz val="11"/>
        <color theme="1"/>
        <rFont val="等线"/>
        <charset val="134"/>
        <scheme val="minor"/>
      </rPr>
      <t xml:space="preserve">
1、李芳，幼小教师“情绪影响力”职业能力培养体系构建与实践， 二等奖
</t>
    </r>
    <r>
      <rPr>
        <sz val="11"/>
        <color rgb="FFFF0000"/>
        <rFont val="等线"/>
        <charset val="134"/>
        <scheme val="minor"/>
      </rPr>
      <t>省级教学成果奖 ：</t>
    </r>
    <r>
      <rPr>
        <sz val="11"/>
        <color theme="1"/>
        <rFont val="等线"/>
        <charset val="134"/>
        <scheme val="minor"/>
      </rPr>
      <t xml:space="preserve">
1、第九届山东省教学成果奖二等奖（高等教育类）李高建
2、第九届山东省教学成果奖一等奖（基础教育类）陈伟军
3、第九届山东省教学成果奖二等奖（基础教育类）李芳</t>
    </r>
  </si>
  <si>
    <r>
      <rPr>
        <sz val="11"/>
        <color rgb="FFFF0000"/>
        <rFont val="等线"/>
        <charset val="134"/>
        <scheme val="minor"/>
      </rPr>
      <t>省级教改项目：</t>
    </r>
    <r>
      <rPr>
        <sz val="11"/>
        <color theme="1"/>
        <rFont val="等线"/>
        <charset val="134"/>
        <scheme val="minor"/>
      </rPr>
      <t xml:space="preserve">
1、基于职业能力提升的葡萄与葡萄酒工程专业高水平应用型人才培养模式研究（赵现华</t>
    </r>
    <r>
      <rPr>
        <sz val="11"/>
        <color rgb="FFFF0000"/>
        <rFont val="等线"/>
        <charset val="134"/>
        <scheme val="minor"/>
      </rPr>
      <t>重点</t>
    </r>
    <r>
      <rPr>
        <sz val="11"/>
        <color theme="1"/>
        <rFont val="等线"/>
        <charset val="134"/>
        <scheme val="minor"/>
      </rPr>
      <t>）</t>
    </r>
  </si>
  <si>
    <r>
      <rPr>
        <sz val="11"/>
        <color rgb="FFFF0000"/>
        <rFont val="等线"/>
        <charset val="134"/>
        <scheme val="minor"/>
      </rPr>
      <t xml:space="preserve">山东省普通本科高校劳动教育典型教学案例和实践项目：
</t>
    </r>
    <r>
      <rPr>
        <sz val="11"/>
        <rFont val="等线"/>
        <charset val="134"/>
        <scheme val="minor"/>
      </rPr>
      <t>1、赵现华，《传承、弘扬工匠精神：葡萄酒口感平衡探索》</t>
    </r>
  </si>
  <si>
    <r>
      <rPr>
        <sz val="11"/>
        <color rgb="FFFF0000"/>
        <rFont val="等线"/>
        <charset val="134"/>
        <scheme val="minor"/>
      </rPr>
      <t xml:space="preserve">山东省普通本科高校劳动教育典型教学案例和实践项目：
</t>
    </r>
    <r>
      <rPr>
        <sz val="11"/>
        <rFont val="等线"/>
        <charset val="134"/>
        <scheme val="minor"/>
      </rPr>
      <t>1、洪晶，《脚踏实地埋头苦干，服务黄河流域高质量建设——钢筋工程施工》</t>
    </r>
  </si>
  <si>
    <r>
      <rPr>
        <sz val="11"/>
        <color rgb="FFFF0000"/>
        <rFont val="等线"/>
        <charset val="134"/>
        <scheme val="minor"/>
      </rPr>
      <t>省级教改项目：</t>
    </r>
    <r>
      <rPr>
        <sz val="11"/>
        <color theme="1"/>
        <rFont val="等线"/>
        <charset val="134"/>
        <scheme val="minor"/>
      </rPr>
      <t xml:space="preserve">
1、数字化转型背景下应用型本科高校智能财务专业人才培养创新与实践（闫钰炜</t>
    </r>
    <r>
      <rPr>
        <sz val="11"/>
        <color rgb="FFFF0000"/>
        <rFont val="等线"/>
        <charset val="134"/>
        <scheme val="minor"/>
      </rPr>
      <t>面上</t>
    </r>
    <r>
      <rPr>
        <sz val="11"/>
        <color theme="1"/>
        <rFont val="等线"/>
        <charset val="134"/>
        <scheme val="minor"/>
      </rPr>
      <t>）</t>
    </r>
  </si>
  <si>
    <r>
      <rPr>
        <sz val="11"/>
        <color rgb="FFFF0000"/>
        <rFont val="等线"/>
        <charset val="134"/>
        <scheme val="minor"/>
      </rPr>
      <t>省级教改项目：</t>
    </r>
    <r>
      <rPr>
        <sz val="11"/>
        <color theme="1"/>
        <rFont val="等线"/>
        <charset val="134"/>
        <scheme val="minor"/>
      </rPr>
      <t xml:space="preserve">
1、数智化人力资源管理应用型人才“敏捷型”培养模式探究（陈春晓</t>
    </r>
    <r>
      <rPr>
        <sz val="11"/>
        <color rgb="FFFF0000"/>
        <rFont val="等线"/>
        <charset val="134"/>
        <scheme val="minor"/>
      </rPr>
      <t>面上</t>
    </r>
    <r>
      <rPr>
        <sz val="11"/>
        <color theme="1"/>
        <rFont val="等线"/>
        <charset val="134"/>
        <scheme val="minor"/>
      </rPr>
      <t>）</t>
    </r>
  </si>
  <si>
    <r>
      <rPr>
        <sz val="11"/>
        <color rgb="FFFF0000"/>
        <rFont val="等线"/>
        <charset val="134"/>
        <scheme val="minor"/>
      </rPr>
      <t xml:space="preserve">山东省普通本科高校劳动教育典型教学案例和实践项目：
</t>
    </r>
    <r>
      <rPr>
        <sz val="11"/>
        <rFont val="等线"/>
        <charset val="134"/>
        <scheme val="minor"/>
      </rPr>
      <t>1、王秀，《匠心孕育创新，劳动筑梦未来--内部研发费用的账务处理与报表影响》</t>
    </r>
  </si>
  <si>
    <r>
      <rPr>
        <sz val="11"/>
        <color rgb="FFFF0000"/>
        <rFont val="等线"/>
        <charset val="134"/>
        <scheme val="minor"/>
      </rPr>
      <t>省级教改项目：</t>
    </r>
    <r>
      <rPr>
        <sz val="11"/>
        <color theme="1"/>
        <rFont val="等线"/>
        <charset val="134"/>
        <scheme val="minor"/>
      </rPr>
      <t xml:space="preserve">
1、地方高校外语教师课程思政胜任力 5C
发展模式创新与实践（张庆云</t>
    </r>
    <r>
      <rPr>
        <sz val="11"/>
        <color rgb="FFFF0000"/>
        <rFont val="等线"/>
        <charset val="134"/>
        <scheme val="minor"/>
      </rPr>
      <t>重点</t>
    </r>
    <r>
      <rPr>
        <sz val="11"/>
        <color theme="1"/>
        <rFont val="等线"/>
        <charset val="134"/>
        <scheme val="minor"/>
      </rPr>
      <t>）</t>
    </r>
  </si>
  <si>
    <r>
      <rPr>
        <sz val="11"/>
        <color rgb="FFFF0000"/>
        <rFont val="等线"/>
        <charset val="134"/>
        <scheme val="minor"/>
      </rPr>
      <t>省级级教改项目：</t>
    </r>
    <r>
      <rPr>
        <sz val="11"/>
        <color theme="1"/>
        <rFont val="等线"/>
        <charset val="134"/>
        <scheme val="minor"/>
      </rPr>
      <t xml:space="preserve">
1、地方应用型高校师范专业“三结合、全程化、进阶式”实践教学体系构建与实践（于亚楠</t>
    </r>
    <r>
      <rPr>
        <sz val="11"/>
        <color rgb="FFFF0000"/>
        <rFont val="等线"/>
        <charset val="134"/>
        <scheme val="minor"/>
      </rPr>
      <t>重点</t>
    </r>
    <r>
      <rPr>
        <sz val="11"/>
        <color theme="1"/>
        <rFont val="等线"/>
        <charset val="134"/>
        <scheme val="minor"/>
      </rPr>
      <t>）</t>
    </r>
  </si>
  <si>
    <r>
      <rPr>
        <sz val="11"/>
        <color rgb="FFFF0000"/>
        <rFont val="等线"/>
        <charset val="134"/>
        <scheme val="minor"/>
      </rPr>
      <t>省级教改项目：</t>
    </r>
    <r>
      <rPr>
        <sz val="11"/>
        <color theme="1"/>
        <rFont val="等线"/>
        <charset val="134"/>
        <scheme val="minor"/>
      </rPr>
      <t xml:space="preserve">
1、基于虚拟教研室的区域化智慧教研实践研究（李高建</t>
    </r>
    <r>
      <rPr>
        <sz val="11"/>
        <color rgb="FFFF0000"/>
        <rFont val="等线"/>
        <charset val="134"/>
        <scheme val="minor"/>
      </rPr>
      <t>面上</t>
    </r>
    <r>
      <rPr>
        <sz val="11"/>
        <color theme="1"/>
        <rFont val="等线"/>
        <charset val="134"/>
        <scheme val="minor"/>
      </rPr>
      <t xml:space="preserve">）
</t>
    </r>
  </si>
  <si>
    <r>
      <rPr>
        <sz val="11"/>
        <color rgb="FFFF0000"/>
        <rFont val="等线"/>
        <charset val="134"/>
        <scheme val="minor"/>
      </rPr>
      <t>省级教学成果奖 ：</t>
    </r>
    <r>
      <rPr>
        <sz val="11"/>
        <color theme="1"/>
        <rFont val="等线"/>
        <charset val="134"/>
        <scheme val="minor"/>
      </rPr>
      <t xml:space="preserve">
1、第九届山东省教学成果奖二等奖（基础教育类）于亚楠</t>
    </r>
  </si>
  <si>
    <r>
      <rPr>
        <sz val="11"/>
        <color rgb="FFFF0000"/>
        <rFont val="等线"/>
        <charset val="134"/>
        <scheme val="minor"/>
      </rPr>
      <t>部省共建省域现代职业教育体系新模式理论实践研究课题：</t>
    </r>
    <r>
      <rPr>
        <sz val="11"/>
        <color theme="1"/>
        <rFont val="等线"/>
        <charset val="134"/>
        <scheme val="minor"/>
      </rPr>
      <t>高等教育阶段职普融通研究（李高建）</t>
    </r>
  </si>
  <si>
    <r>
      <rPr>
        <sz val="11"/>
        <color rgb="FFFF0000"/>
        <rFont val="等线"/>
        <charset val="134"/>
        <scheme val="minor"/>
      </rPr>
      <t xml:space="preserve">
山东省普通本科高校劳动教育典型教学案例和实践项目：
</t>
    </r>
    <r>
      <rPr>
        <sz val="11"/>
        <rFont val="等线"/>
        <charset val="134"/>
        <scheme val="minor"/>
      </rPr>
      <t>1、于亚楠，《大学生服务性劳动之志愿服务》</t>
    </r>
  </si>
  <si>
    <r>
      <rPr>
        <sz val="11"/>
        <color rgb="FFFF0000"/>
        <rFont val="等线"/>
        <charset val="134"/>
        <scheme val="minor"/>
      </rPr>
      <t xml:space="preserve">省级教改项目：
</t>
    </r>
    <r>
      <rPr>
        <sz val="11"/>
        <color theme="1"/>
        <rFont val="等线"/>
        <charset val="134"/>
        <scheme val="minor"/>
      </rPr>
      <t>1、基于“专创融合”的应用型本科高校电子信息类专业人才培养模式研究与实践（陈君</t>
    </r>
    <r>
      <rPr>
        <sz val="11"/>
        <color rgb="FFFF0000"/>
        <rFont val="等线"/>
        <charset val="134"/>
        <scheme val="minor"/>
      </rPr>
      <t>重点</t>
    </r>
    <r>
      <rPr>
        <sz val="11"/>
        <color theme="1"/>
        <rFont val="等线"/>
        <charset val="134"/>
        <scheme val="minor"/>
      </rPr>
      <t>）
2、新工科背景下软件工程专业增强实践能力的“1+5”模式研究与探索
（郇正良</t>
    </r>
    <r>
      <rPr>
        <sz val="11"/>
        <color rgb="FFFF0000"/>
        <rFont val="等线"/>
        <charset val="134"/>
        <scheme val="minor"/>
      </rPr>
      <t>重点</t>
    </r>
    <r>
      <rPr>
        <sz val="11"/>
        <color theme="1"/>
        <rFont val="等线"/>
        <charset val="134"/>
        <scheme val="minor"/>
      </rPr>
      <t>）</t>
    </r>
  </si>
  <si>
    <t>教学平台</t>
  </si>
  <si>
    <r>
      <rPr>
        <sz val="11"/>
        <color rgb="FFFF0000"/>
        <rFont val="等线"/>
        <charset val="134"/>
        <scheme val="minor"/>
      </rPr>
      <t>教育部协同育人项目：</t>
    </r>
    <r>
      <rPr>
        <sz val="11"/>
        <color theme="1"/>
        <rFont val="等线"/>
        <charset val="134"/>
        <scheme val="minor"/>
      </rPr>
      <t xml:space="preserve">
1、基于云平台的《新媒体概论》课程建设研究（曹锐）
2、直播电商虚拟直播间的搭建（孙强）</t>
    </r>
  </si>
  <si>
    <r>
      <rPr>
        <sz val="11"/>
        <color rgb="FFFF0000"/>
        <rFont val="等线"/>
        <charset val="134"/>
        <scheme val="minor"/>
      </rPr>
      <t>教育部协同育人项目：</t>
    </r>
    <r>
      <rPr>
        <sz val="11"/>
        <color theme="1"/>
        <rFont val="等线"/>
        <charset val="134"/>
        <scheme val="minor"/>
      </rPr>
      <t xml:space="preserve">
1、数字时代文旅专业教师信息技术应用能力提升计划（谢国庆）
2、文旅融媒体实践基地建设（谢国庆）
3、大数据赋能面向产业链的电子商务数据分析的创新实验室建设研究（张茜）
4、基于OBE理念的《数字化营销》线上课程建设（谢国庆）
</t>
    </r>
  </si>
  <si>
    <r>
      <rPr>
        <sz val="11"/>
        <color rgb="FFFF0000"/>
        <rFont val="等线"/>
        <charset val="134"/>
        <scheme val="minor"/>
      </rPr>
      <t>教育部协同育人项目：</t>
    </r>
    <r>
      <rPr>
        <sz val="11"/>
        <color theme="1"/>
        <rFont val="等线"/>
        <charset val="134"/>
        <scheme val="minor"/>
      </rPr>
      <t xml:space="preserve">
1、社会工作嵌入高校辅导员工作技能的培训（李慧敏）
2、《社区社会工作》的项目化教学改革与探索（李慧敏）
3、高校思想政治理论课VR虚拟仿真实践基地建设研究（刘宁）
4、协同育人视域下思想政治教育专业实践教学共建机制研究（王伟）</t>
    </r>
  </si>
  <si>
    <r>
      <rPr>
        <sz val="11"/>
        <color rgb="FFFF0000"/>
        <rFont val="等线"/>
        <charset val="134"/>
        <scheme val="minor"/>
      </rPr>
      <t>教育部协同育人项目：</t>
    </r>
    <r>
      <rPr>
        <sz val="11"/>
        <color theme="1"/>
        <rFont val="等线"/>
        <charset val="134"/>
        <scheme val="minor"/>
      </rPr>
      <t xml:space="preserve">
1、社会工作与高校思政课程交叉融合的新文科人才培养模式探究（李慧敏）
2、新文科背景下“形势与政策”课规范化建设研究（李月英）
3、基于新文科建设的大学红色馆藏文献志识整理——以万里图书馆为例（孙明杰）
4、地方革命历史碑文中的党史资料融入课程思政教学研究（孙明杰）
5、乡村小学思政课师资基本素质提升培训（孙明杰）
6、应用型高校《形势与政策》课程教学改革创新与实践（李月英）
7、校企合作下的思政课教师新媒体信息技术师资培训（赵甜甜）
</t>
    </r>
  </si>
  <si>
    <r>
      <rPr>
        <sz val="11"/>
        <color rgb="FFFF0000"/>
        <rFont val="等线"/>
        <charset val="134"/>
        <scheme val="minor"/>
      </rPr>
      <t>教育部协同育人项目：</t>
    </r>
    <r>
      <rPr>
        <sz val="11"/>
        <color theme="1"/>
        <rFont val="等线"/>
        <charset val="134"/>
        <scheme val="minor"/>
      </rPr>
      <t xml:space="preserve">
1、智慧教学视域下高校《博物馆学概论》课程教学探索与实践（姬秀丽）
2、地方高校《文物学概论》课程智慧教学建设（曹建刚）
3、地方高校智能制造课程体系构建研究（倪翠兰）
4、智汇文旅背景下文化产业师资培训课程开发研究（倪翠兰）
5、人工智能背景下应用型高校“人工智能+”人才培养方案研究（倪翠兰）
6、地方高校线上教学质量保障“四维”创新研究（倪翠兰）</t>
    </r>
  </si>
  <si>
    <r>
      <rPr>
        <sz val="11"/>
        <color rgb="FFFF0000"/>
        <rFont val="等线"/>
        <charset val="134"/>
        <scheme val="minor"/>
      </rPr>
      <t>教育部协同育人项目：</t>
    </r>
    <r>
      <rPr>
        <sz val="11"/>
        <color theme="1"/>
        <rFont val="等线"/>
        <charset val="134"/>
        <scheme val="minor"/>
      </rPr>
      <t xml:space="preserve">
1、新工科背景下的大数据平台开发与应用培训（刘婧）
2、“一体双引”驱动下的地方本科院校新工科专业建设与实践（国忠金）</t>
    </r>
  </si>
  <si>
    <r>
      <rPr>
        <sz val="11"/>
        <color rgb="FFFF0000"/>
        <rFont val="等线"/>
        <charset val="134"/>
        <scheme val="minor"/>
      </rPr>
      <t>教育部协同育人项目：</t>
    </r>
    <r>
      <rPr>
        <sz val="11"/>
        <color theme="1"/>
        <rFont val="等线"/>
        <charset val="134"/>
        <scheme val="minor"/>
      </rPr>
      <t xml:space="preserve">
1、应用型本科建设背景下管理类方向高等数学课程教学改革探究（吴月英）
2、面向“工业大数据”的数据科学雨大数据技术专业建设方案制定（姜山）
3、基于一流专业建设的大数据专业课程体系改革与实践（尹逊汝）</t>
    </r>
  </si>
  <si>
    <t xml:space="preserve">
</t>
  </si>
  <si>
    <r>
      <rPr>
        <sz val="11"/>
        <color rgb="FFFF0000"/>
        <rFont val="等线"/>
        <charset val="134"/>
        <scheme val="minor"/>
      </rPr>
      <t>教育部协同育人项目：</t>
    </r>
    <r>
      <rPr>
        <sz val="11"/>
        <color theme="1"/>
        <rFont val="等线"/>
        <charset val="134"/>
        <scheme val="minor"/>
      </rPr>
      <t xml:space="preserve">
1、多学科交叉融合的工程人才培养模式探索与实践（张国锋）
2、创新创业教育视角下人工智能专业师资队伍建设（钱艺）
3、基于创新项目驱动的校企协同育人模式构建（杨德运）
4、面向新工科的区块链技术开发及应用人才培养实践教学基地（张国锋）
5、高校人工智能类课程体系的建设方法研究（钱艺）
6、基于SPOC的混合教学模式在《网络攻防实战课程》教学改革中的研究（张雷）
7、新工科背景下应用型本科高校“双师型”师资能力培养与提升（白学明）
8、基于OBE理念的计算机与信息技术实验室建设与实践教学研究（乔赛）
9、基于校企协作的机器人创新中心建设（房桦）
10、“线上”实现应用型大学实习实训平台（乔赛）
11、新工科产教融合、校企合作机制模式探索与实践-以泰山学院软件工程专业为例 （李芳）
12、新工科背景下校企合作育人模式的探索与研究--以泰山学院计算机科学与技术(移动互联技术方向)为例 （</t>
    </r>
    <r>
      <rPr>
        <sz val="11"/>
        <color rgb="FFFF0000"/>
        <rFont val="等线"/>
        <charset val="134"/>
        <scheme val="minor"/>
      </rPr>
      <t>郑国兵？？</t>
    </r>
    <r>
      <rPr>
        <sz val="11"/>
        <color theme="1"/>
        <rFont val="等线"/>
        <charset val="134"/>
        <scheme val="minor"/>
      </rPr>
      <t>）
13、新工科与工程教育认证并重的网络空间安全专业建设研究 （张国锋）
14、《客户关系管理》课程线上+线下混合式教学探讨 （冯玲）
15、工程认证背景下《C语言程序设计》教学改革研究与实践 （郇正良） 
16、人工智能背景下物联网专业课程体系的教学改革研究 （吴月英）
17、新工科背景下人工智能专业教学体系和人才培养模式的研究 （桑胜举）
18、网络安全技术示范课程建设（段西强）
19、新媒体背景下的信息技术课程改革研究（朱莉莉）
20、人工智能背景下大学生创新创业能力培养模式的研究（桑胜举）
21、“智能技术应用”创新创业工作坊（马召贵）</t>
    </r>
  </si>
  <si>
    <r>
      <rPr>
        <sz val="11"/>
        <color rgb="FFFF0000"/>
        <rFont val="等线"/>
        <charset val="134"/>
        <scheme val="minor"/>
      </rPr>
      <t>教育部协同育人项目：</t>
    </r>
    <r>
      <rPr>
        <sz val="11"/>
        <color theme="1"/>
        <rFont val="等线"/>
        <charset val="134"/>
        <scheme val="minor"/>
      </rPr>
      <t xml:space="preserve">
1、产学合作模式下应用型大学计算机实训基地的建设与研究（赵拥华）
2、工程教育认证背景下基于产学合作模式的应用型大学计算机“云”实验室的建设与研究（朱笑荣）
3、“新工科”背景下人工智能专业创新性人才培养的实践教学体系研究（朱莉莉）
4、工程教育认证背景下《离散数学》教学改革研究（杨洪祥）
5、基于ITO的学生动画设计能力培养（冯昌利）
6、基于创新创业的人工智能教育模式研究（李鑫）
7、区块链师资培训项目（段西强）
8、应用型本科转型背景下网页前端课程教学改革研究（冯昌利）
9、基于Python的PL/O编译器设计与实现（李鑫）
10、区块链教学示范课程项目（郇正良）
11、地方应用型本科建设背景下管理类方向高等数学课程教学改革研究（朱笑荣）
12、应用型高校实习实训平台在“新工科”背景下的“云”实现（乔赛）
13、新工科背景下应用型计算机人才实践教育基地建设（赵拥华）
14、多学科交叉为特征的大数据专业建设与人才培养机制探究（李鑫）
15、基于校企融合的网络空间安全专业师资队伍建设（冯玲）
16、校企合作模式下地方本科高校计算机专业“双师型”师资队伍建设研究（王霞）
17、新工科背景下Linux操作系统课程改革研究（冯昌利）
18、新工科背景网络空间安全专业建设（冯斌）
19、以OBE为导向的软件工程课程教学创新与改革研究（徐萍）
20、应用型大学“AI+SE”新工科专业建设与实践（白学明）
21、新工科背景下人工智能专业产教融合人才培养模式研究（吴蔚）
22、基于校企深度融合的应用型大学程序设计课程混合教学模式改革（贝依林）
23、工程认证背景下课堂教学改革师资培训探讨（冯玲）
24、软件质量保证与测试师资培训（白学明）
25、地方应用型本科建设背景下人工智能方向离散数学课程教学研究（朱笑荣）
26、大学计算机基础课程体系的构建与实施（赵拥华）
27、新媒体方向课程思政建设师资培训（孙秀娟）
28、新工科背景下人工智能专业《生涯规划》课程师资培训（孙秀娟）
29、人工智能背景下“Python应用开发”师资培训（孙秀娟）
30、新工科背景下现代产业学院应用型人才培养改革研究（张雷）
</t>
    </r>
    <r>
      <rPr>
        <sz val="11"/>
        <color rgb="FFFF0000"/>
        <rFont val="等线"/>
        <charset val="134"/>
        <scheme val="minor"/>
      </rPr>
      <t>省级现代产业学院：</t>
    </r>
    <r>
      <rPr>
        <sz val="11"/>
        <color theme="1"/>
        <rFont val="等线"/>
        <charset val="134"/>
        <scheme val="minor"/>
      </rPr>
      <t xml:space="preserve">
1、人工智能产业学院
</t>
    </r>
  </si>
  <si>
    <t xml:space="preserve">
</t>
  </si>
  <si>
    <r>
      <rPr>
        <sz val="11"/>
        <color rgb="FFFF0000"/>
        <rFont val="等线"/>
        <charset val="134"/>
        <scheme val="minor"/>
      </rPr>
      <t>教育部协同育人项目：</t>
    </r>
    <r>
      <rPr>
        <sz val="11"/>
        <color theme="1"/>
        <rFont val="等线"/>
        <charset val="134"/>
        <scheme val="minor"/>
      </rPr>
      <t xml:space="preserve">
1、学以致用多学科交叉融合物联网专业人才培养（陈亮）
2、转型背景下地方高校电子信息类“双师型”教师队伍建设（陈君）
3、嵌入式应用领域技术能力提升师资培训（曹会国）
4、新工科创新平台建设电子信息类学生实践能力培养（张超）
5、新工科背景下的《模拟电子技术》理论和实践课程教学改革（崔祥霞）
6、新工科背景下电子信息类专业校企协同建设与实践（陈君）
7、新工科背景下物联网技术人才培养模式的研究与实践（陈君）
8、基于OBE理念的半导体物理课程内容设计与实践（孙海滨）
9、新工科背景下电子信息类人才培养模式改革（郭娟）
10、新工科背景下物联网应用技术专业人才培养模式的研究与实践（陈亮）
11、新工科背景下校企合作人才培养提高电子信息类专业学生创新能力的研究与实践（魏强）
12、电子信息专业学生创新能力培养模式改革（赵健）
13、基于工程认证的物联网应用技术方向课程体系研究与实践（姜春玲）
14、无人机及航空器控制应用技术高校教师专题培训（崔祥霞）
15、项目驱动式教学促进通信工程专业学生实践创新能力的提高 （魏强）
16、嵌入式校内实习实训基地建设研究与探索 （吴顺伟）
17、应用型高校双创实践平台建设对大学生创业能力培养研究（张超）</t>
    </r>
  </si>
  <si>
    <r>
      <rPr>
        <sz val="11"/>
        <color rgb="FFFF0000"/>
        <rFont val="等线"/>
        <charset val="134"/>
        <scheme val="minor"/>
      </rPr>
      <t>教育部协同育人项目：</t>
    </r>
    <r>
      <rPr>
        <sz val="11"/>
        <color theme="1"/>
        <rFont val="等线"/>
        <charset val="134"/>
        <scheme val="minor"/>
      </rPr>
      <t xml:space="preserve">
1、射频测试仪器技术工作培训（王蒙）
2、人工智能产学研实践建设（王岩）
3、“微波技术与天线”创新创业工作室（王蒙）
4、基于人工智能的数据课程分析教改项目（王岩）
5、电子信息类“专创融合”型教师师资培训（陈君）
6、新工科背景下数字媒体技术应用人才培养模式的研究与实践（郭娟）
7、提升通信工程专业教师嵌入式技术应用能力的师资培训（魏强）
</t>
    </r>
  </si>
  <si>
    <r>
      <rPr>
        <sz val="11"/>
        <color rgb="FFFF0000"/>
        <rFont val="等线"/>
        <charset val="134"/>
        <scheme val="minor"/>
      </rPr>
      <t>教育部协同育人项目：</t>
    </r>
    <r>
      <rPr>
        <sz val="11"/>
        <color theme="1"/>
        <rFont val="等线"/>
        <charset val="134"/>
        <scheme val="minor"/>
      </rPr>
      <t xml:space="preserve">
1、地方高校医药类专业创新创业师资培训（张建平）
2、智慧教学平台下的课程改革与探索（杨爽）
3、“人才兴鲁”战略下的新工科化学化工类大学生创新创业培养体系建设研究 （谭青龙）</t>
    </r>
  </si>
  <si>
    <r>
      <rPr>
        <sz val="11"/>
        <color rgb="FFFF0000"/>
        <rFont val="等线"/>
        <charset val="134"/>
        <scheme val="minor"/>
      </rPr>
      <t>教育部协同育人项目：</t>
    </r>
    <r>
      <rPr>
        <sz val="11"/>
        <color theme="1"/>
        <rFont val="等线"/>
        <charset val="134"/>
        <scheme val="minor"/>
      </rPr>
      <t xml:space="preserve">
1、基于新工科建设的化学工程专业课程改革（冯帅）
2、虚拟仿真在有机化学实验教学中的应用（常建国）
3、建设化学工程实验虚拟仿真实践教学平台（冯帅）
4、新工科背景下地方应用型本科高校医药化工专业师资队伍建设（杨爽）
5、基于创新创业能力导向的地方高校材料与化工人才培养模式的改革预评估（谭青龙）
6、基于OBE理念的制药工程专业创新创业教育培养体系的构建（常建国）
7、新工科背景下有机化学课程改革研究（杨爽）</t>
    </r>
  </si>
  <si>
    <r>
      <rPr>
        <sz val="11"/>
        <color rgb="FFFF0000"/>
        <rFont val="等线"/>
        <charset val="134"/>
        <scheme val="minor"/>
      </rPr>
      <t>教育部协同育人项目：</t>
    </r>
    <r>
      <rPr>
        <sz val="11"/>
        <color theme="1"/>
        <rFont val="等线"/>
        <charset val="134"/>
        <scheme val="minor"/>
      </rPr>
      <t xml:space="preserve">
1、指向深度学习的《国际市场营销学》双语课程任务设计实践（马晓丽）
2、商务英语专业创新创业教育改革研究（张堃）
3、应用型高校新媒体建设与运营研究（张堃）</t>
    </r>
  </si>
  <si>
    <r>
      <rPr>
        <sz val="11"/>
        <color rgb="FFFF0000"/>
        <rFont val="等线"/>
        <charset val="134"/>
        <scheme val="minor"/>
      </rPr>
      <t>教育部协同育人项目：</t>
    </r>
    <r>
      <rPr>
        <sz val="11"/>
        <color theme="1"/>
        <rFont val="等线"/>
        <charset val="134"/>
        <scheme val="minor"/>
      </rPr>
      <t xml:space="preserve">
1、全球化背景下商务英语课程思政教学改革研究（孙莺）
2、形成性评价在大学英语听力自主学习中的应用研究（宋振奎）</t>
    </r>
  </si>
  <si>
    <r>
      <rPr>
        <sz val="11"/>
        <color rgb="FFFF0000"/>
        <rFont val="等线"/>
        <charset val="134"/>
        <scheme val="minor"/>
      </rPr>
      <t>教育部协同育人项目：</t>
    </r>
    <r>
      <rPr>
        <sz val="11"/>
        <color theme="1"/>
        <rFont val="等线"/>
        <charset val="134"/>
        <scheme val="minor"/>
      </rPr>
      <t xml:space="preserve">
1、基于应用语言学视域下的大学英语课程教学研究（孙莺）</t>
    </r>
  </si>
  <si>
    <r>
      <rPr>
        <sz val="11"/>
        <color rgb="FFFF0000"/>
        <rFont val="等线"/>
        <charset val="134"/>
        <scheme val="minor"/>
      </rPr>
      <t>教育部协同育人项目：</t>
    </r>
    <r>
      <rPr>
        <sz val="11"/>
        <color theme="1"/>
        <rFont val="等线"/>
        <charset val="134"/>
        <scheme val="minor"/>
      </rPr>
      <t xml:space="preserve">
1、“新文科”背景下数字经济与旅游管理方向师资培训（崔祥霞）</t>
    </r>
  </si>
  <si>
    <r>
      <rPr>
        <sz val="11"/>
        <color rgb="FFFF0000"/>
        <rFont val="等线"/>
        <charset val="134"/>
        <scheme val="minor"/>
      </rPr>
      <t>教育部协同育人项目：</t>
    </r>
    <r>
      <rPr>
        <sz val="11"/>
        <color theme="1"/>
        <rFont val="等线"/>
        <charset val="134"/>
        <scheme val="minor"/>
      </rPr>
      <t xml:space="preserve">
1、“新工科”背景下校企合作协同育人研究与实践（徐莉）
2、数字文旅时代泰山地学旅游课程设计虚拟仿真实验（丁敏）
3、新文科背景下文旅产业学院建设研究（魏云刚）</t>
    </r>
  </si>
  <si>
    <r>
      <rPr>
        <sz val="11"/>
        <color rgb="FFFF0000"/>
        <rFont val="等线"/>
        <charset val="134"/>
        <scheme val="minor"/>
      </rPr>
      <t>教育部协同育人项目：</t>
    </r>
    <r>
      <rPr>
        <sz val="11"/>
        <color theme="1"/>
        <rFont val="等线"/>
        <charset val="134"/>
        <scheme val="minor"/>
      </rPr>
      <t xml:space="preserve">
1、新文科背景下《旅游统计学》课程思政建设探究与实践研究（于永畅）
2、新文科背景下《旅游人力资源管理》课程体系建构（梁薇）
</t>
    </r>
    <r>
      <rPr>
        <sz val="11"/>
        <color rgb="FFFF0000"/>
        <rFont val="等线"/>
        <charset val="134"/>
        <scheme val="minor"/>
      </rPr>
      <t>省级现代产业学院：</t>
    </r>
    <r>
      <rPr>
        <sz val="11"/>
        <color theme="1"/>
        <rFont val="等线"/>
        <charset val="134"/>
        <scheme val="minor"/>
      </rPr>
      <t xml:space="preserve">
1、智慧文旅产业学院</t>
    </r>
  </si>
  <si>
    <r>
      <rPr>
        <sz val="11"/>
        <color rgb="FFFF0000"/>
        <rFont val="等线"/>
        <charset val="134"/>
        <scheme val="minor"/>
      </rPr>
      <t>教育部协同育人项目：</t>
    </r>
    <r>
      <rPr>
        <sz val="11"/>
        <color theme="1"/>
        <rFont val="等线"/>
        <charset val="134"/>
        <scheme val="minor"/>
      </rPr>
      <t xml:space="preserve">
1、应用型高校新媒体建设与运营研究（张堃）
2、商务英语专业创新创业教育改革研究（张堃）
3、指向深度学习的《国际市场营销学》双语课程任务设计实践（马晓丽）</t>
    </r>
  </si>
  <si>
    <r>
      <rPr>
        <sz val="11"/>
        <color rgb="FFFF0000"/>
        <rFont val="等线"/>
        <charset val="134"/>
        <scheme val="minor"/>
      </rPr>
      <t>教育部协同育人项目：</t>
    </r>
    <r>
      <rPr>
        <sz val="11"/>
        <color theme="1"/>
        <rFont val="等线"/>
        <charset val="134"/>
        <scheme val="minor"/>
      </rPr>
      <t xml:space="preserve">
1、基于创新人才培养下的视觉传达设计课程改革研究（梁斌）
2、中小学音乐兴趣养成的师资培训应用研究（李旸）
3、助力社区舞蹈文化建设与学生实践创新能力培养的研究（李宇）
4、《装饰材料与施工工艺》设计课程虚拟仿真实验教学资源开发与建设（刘鹏）
5、虚拟现实技术助力环境艺术设计专业师资能力提升路径研究（刘鹏）</t>
    </r>
  </si>
  <si>
    <r>
      <rPr>
        <sz val="11"/>
        <color rgb="FFFF0000"/>
        <rFont val="等线"/>
        <charset val="134"/>
        <scheme val="minor"/>
      </rPr>
      <t>教育部协同育人项目：</t>
    </r>
    <r>
      <rPr>
        <sz val="11"/>
        <color theme="1"/>
        <rFont val="等线"/>
        <charset val="134"/>
        <scheme val="minor"/>
      </rPr>
      <t xml:space="preserve">
1、声乐课思政教学的多元化探索（路华钊）
2、高校声乐课程教学与古诗词元素结合的创新探索（路华钊）
3、新媒体形势下的包装设计课程混合式教学改革研究（梁斌）
4、多元发展下书籍设计课程教学改革研究（梁斌）</t>
    </r>
  </si>
  <si>
    <r>
      <rPr>
        <sz val="11"/>
        <color rgb="FFFF0000"/>
        <rFont val="等线"/>
        <charset val="134"/>
        <scheme val="minor"/>
      </rPr>
      <t>教育部协同育人项目：</t>
    </r>
    <r>
      <rPr>
        <sz val="11"/>
        <color theme="1"/>
        <rFont val="等线"/>
        <charset val="134"/>
        <scheme val="minor"/>
      </rPr>
      <t xml:space="preserve">
1、新工科背景下应用型本科电子信息科学与技术专业（人工智能方向）人才培养创新研究与实践（李高建）</t>
    </r>
  </si>
  <si>
    <r>
      <rPr>
        <sz val="11"/>
        <color rgb="FFFF0000"/>
        <rFont val="等线"/>
        <charset val="134"/>
        <scheme val="minor"/>
      </rPr>
      <t>教育部协同育人项目：</t>
    </r>
    <r>
      <rPr>
        <sz val="11"/>
        <color theme="1"/>
        <rFont val="等线"/>
        <charset val="134"/>
        <scheme val="minor"/>
      </rPr>
      <t xml:space="preserve">
1、师范类专业认证背景下高等数学教学研究改革（魏海燕）
2、师范认证模式下心理学专业学生数学培养改革研究（魏海燕）
3、“四新”背景下地方应用型高校新文科人才培养模式改革与实践（于亚楠）
</t>
    </r>
  </si>
  <si>
    <r>
      <rPr>
        <sz val="11"/>
        <color rgb="FFFF0000"/>
        <rFont val="等线"/>
        <charset val="134"/>
        <scheme val="minor"/>
      </rPr>
      <t>教育部协同育人项目：</t>
    </r>
    <r>
      <rPr>
        <sz val="11"/>
        <color theme="1"/>
        <rFont val="等线"/>
        <charset val="134"/>
        <scheme val="minor"/>
      </rPr>
      <t xml:space="preserve">
1、应用型高校生物科学类专业大学生创新创业能力提升研究（林贞贤）
2、高校微生物学课程案例库建设与实践研究 （孟盼盼）</t>
    </r>
  </si>
  <si>
    <r>
      <rPr>
        <sz val="11"/>
        <color rgb="FFFF0000"/>
        <rFont val="等线"/>
        <charset val="134"/>
        <scheme val="minor"/>
      </rPr>
      <t>教育部协同育人项目：</t>
    </r>
    <r>
      <rPr>
        <sz val="11"/>
        <color theme="1"/>
        <rFont val="等线"/>
        <charset val="134"/>
        <scheme val="minor"/>
      </rPr>
      <t xml:space="preserve">
1、机械类专业中外合作办学双语师资队伍建设（任崇刚）
2、智能制造工程专业增材制造实验室建设（边炳传）
3、新工科背景下地方高校数控技术应用型人才培养路径研究（尹纪财）
4、新工科背景下机械制造技术课程改革探索（胡修坤）
5、基于产学合作的智能制造新国标培训研究（胡修坤）
6、基于VR教学云平台的《机械原理》课程教学体系建设与研究（张会敏）
7、新工科背景下地方应用型本科高校机械类专业师资队伍建设（边炳传）</t>
    </r>
  </si>
  <si>
    <r>
      <rPr>
        <sz val="11"/>
        <color rgb="FFFF0000"/>
        <rFont val="等线"/>
        <charset val="134"/>
        <scheme val="minor"/>
      </rPr>
      <t>教育部协同育人项目：</t>
    </r>
    <r>
      <rPr>
        <sz val="11"/>
        <color theme="1"/>
        <rFont val="等线"/>
        <charset val="134"/>
        <scheme val="minor"/>
      </rPr>
      <t xml:space="preserve">
1、基于数字孪生技术的机械设计基础课程改革研究（边炳传）
2、产教融合下机械类学生创新技能育成方法的研究（陈宏圣）
3、大类招生和新工科背景下机械类专业电工电子技术课程教学改革探究与实践（李冬梅）
4、新工科背景下数控机床与编程技术虚拟实践教学资源建设（尹纪财）
5、智能制造教科研实践平台及基地建设（崔晓）</t>
    </r>
  </si>
  <si>
    <r>
      <rPr>
        <sz val="11"/>
        <color rgb="FFFF0000"/>
        <rFont val="等线"/>
        <charset val="134"/>
        <scheme val="minor"/>
      </rPr>
      <t>教育部协同育人项目：</t>
    </r>
    <r>
      <rPr>
        <sz val="11"/>
        <color theme="1"/>
        <rFont val="等线"/>
        <charset val="134"/>
        <scheme val="minor"/>
      </rPr>
      <t xml:space="preserve">
1、校企协同育人模式下自动控制技术方向教学改革研究（宋涛）
2、基于数字孪生技术的智能制造工程专业师资队伍建设（任崇刚）</t>
    </r>
  </si>
  <si>
    <r>
      <rPr>
        <sz val="11"/>
        <color rgb="FFFF0000"/>
        <rFont val="等线"/>
        <charset val="134"/>
        <scheme val="minor"/>
      </rPr>
      <t>教育部协同育人项目：</t>
    </r>
    <r>
      <rPr>
        <sz val="11"/>
        <color theme="1"/>
        <rFont val="等线"/>
        <charset val="134"/>
        <scheme val="minor"/>
      </rPr>
      <t xml:space="preserve">
1、基于BIM技术的建筑类课程创新模式的探究与实践（崔景）</t>
    </r>
  </si>
  <si>
    <r>
      <rPr>
        <sz val="11"/>
        <color rgb="FFFF0000"/>
        <rFont val="等线"/>
        <charset val="134"/>
        <scheme val="minor"/>
      </rPr>
      <t>教育部协同育人项目：</t>
    </r>
    <r>
      <rPr>
        <sz val="11"/>
        <color theme="1"/>
        <rFont val="等线"/>
        <charset val="134"/>
        <scheme val="minor"/>
      </rPr>
      <t xml:space="preserve">
1、人工智能信息化技术助力金融专业教学研究改革研究（赵玉奇）</t>
    </r>
  </si>
  <si>
    <r>
      <rPr>
        <sz val="11"/>
        <color rgb="FFFF0000"/>
        <rFont val="等线"/>
        <charset val="134"/>
        <scheme val="minor"/>
      </rPr>
      <t>教育部协同育人项目：</t>
    </r>
    <r>
      <rPr>
        <sz val="11"/>
        <color theme="1"/>
        <rFont val="等线"/>
        <charset val="134"/>
        <scheme val="minor"/>
      </rPr>
      <t xml:space="preserve">
1、数智化背景下经管学科财务云共享中心建设（闫钰炜）</t>
    </r>
  </si>
  <si>
    <r>
      <rPr>
        <sz val="11"/>
        <color theme="1"/>
        <rFont val="等线"/>
        <charset val="134"/>
        <scheme val="minor"/>
      </rPr>
      <t xml:space="preserve">
</t>
    </r>
    <r>
      <rPr>
        <sz val="11"/>
        <color rgb="FFFF0000"/>
        <rFont val="等线"/>
        <charset val="134"/>
        <scheme val="minor"/>
      </rPr>
      <t>教育部协同育人项目：</t>
    </r>
    <r>
      <rPr>
        <sz val="11"/>
        <color theme="1"/>
        <rFont val="等线"/>
        <charset val="134"/>
        <scheme val="minor"/>
      </rPr>
      <t xml:space="preserve">
1、数值财务背景下“财务管理+大数据”产学实践基地建设（马忠美）
2、数值财会实践教学示范中心-财务机器人开发与应用（田静）
3、应用型高校营销技术教学改革研究（邵来成）
4、基于新文科建设的区块链审计（闫钰炜）
</t>
    </r>
  </si>
  <si>
    <r>
      <rPr>
        <sz val="11"/>
        <color rgb="FFFF0000"/>
        <rFont val="等线"/>
        <charset val="134"/>
        <scheme val="minor"/>
      </rPr>
      <t>教育部协同育人项目：</t>
    </r>
    <r>
      <rPr>
        <sz val="11"/>
        <color theme="1"/>
        <rFont val="等线"/>
        <charset val="134"/>
        <scheme val="minor"/>
      </rPr>
      <t xml:space="preserve">
1、新文科背景下，经济学专业人才培养模式探究（巩崇一）
2、基于大数据的师资培训实践（巩崇一）
3、物联网背景下“双师双能型”教师培训项目（吕东琴）
4、基于校企合作的物流管理专业课程体系构建研究（吕东琴）
</t>
    </r>
  </si>
  <si>
    <r>
      <rPr>
        <sz val="11"/>
        <color rgb="FFFF0000"/>
        <rFont val="等线"/>
        <charset val="134"/>
        <scheme val="minor"/>
      </rPr>
      <t>教育部协同育人项目：</t>
    </r>
    <r>
      <rPr>
        <sz val="11"/>
        <color theme="1"/>
        <rFont val="等线"/>
        <charset val="134"/>
        <scheme val="minor"/>
      </rPr>
      <t xml:space="preserve">
1、新文科建设背景下的企业经济人才培养（朱涛）</t>
    </r>
  </si>
  <si>
    <r>
      <rPr>
        <sz val="11"/>
        <color rgb="FFFF0000"/>
        <rFont val="等线"/>
        <charset val="134"/>
        <scheme val="minor"/>
      </rPr>
      <t>教育部协同育人项目：</t>
    </r>
    <r>
      <rPr>
        <sz val="11"/>
        <color theme="1"/>
        <rFont val="等线"/>
        <charset val="134"/>
        <scheme val="minor"/>
      </rPr>
      <t xml:space="preserve">
1、基于智慧教育云平台的地方高校英语教学实践与教师发展情况调研（张庆云）
2、基于大概念的《商务英语语言学》教学设计与实践研究（张晗）</t>
    </r>
  </si>
  <si>
    <t>一等奖3人；二等奖1人；三等奖0人</t>
  </si>
  <si>
    <t>一等奖1人；二等奖2人；三等奖1人</t>
  </si>
  <si>
    <t>一等奖1人；二等奖1人；三等奖3人</t>
  </si>
  <si>
    <t>一等奖0人；二等奖2人；三等奖0人</t>
  </si>
  <si>
    <t>一等奖2人；二等奖1人；三等奖0人</t>
  </si>
  <si>
    <t>一等奖1人；二等奖1人；三等奖1人</t>
  </si>
  <si>
    <t>一等奖1人；二等奖0人；三等奖3人</t>
  </si>
  <si>
    <t>一等奖1人；二等奖1人；三等奖0人</t>
  </si>
  <si>
    <t>一等奖4人；二等奖1人；三等奖0人</t>
  </si>
  <si>
    <t>一等奖1人；二等奖1人；三等奖2人</t>
  </si>
  <si>
    <t>一等奖1人；二等奖1人；三等奖4人</t>
  </si>
  <si>
    <t>一等奖0人；二等奖3人；三等奖4人</t>
  </si>
  <si>
    <t>一等奖1人；二等奖0人；三等奖0人</t>
  </si>
  <si>
    <t>一等奖0人；二等奖1人；三等奖2人</t>
  </si>
  <si>
    <t>一等奖2人；二等奖2人；三等奖0人</t>
  </si>
  <si>
    <t>一等奖1人；二等奖2人；三等奖3人</t>
  </si>
  <si>
    <t>一等奖0人；二等奖2人；三等奖1人</t>
  </si>
  <si>
    <t>一等奖0人；二等奖0人；三等奖2人</t>
  </si>
  <si>
    <t>一等奖0人；二等奖1人；三等奖0人</t>
  </si>
  <si>
    <t>一等奖0人；二等奖2人；三等奖2人</t>
  </si>
  <si>
    <t>一等奖1人；二等奖3人；三等奖0人</t>
  </si>
  <si>
    <t>一等奖1人；二等奖1人；三等奖5人</t>
  </si>
  <si>
    <t>一等奖0人；二等奖5人；三等奖2人</t>
  </si>
  <si>
    <t>一等奖2人；二等奖1人；三等奖2人</t>
  </si>
  <si>
    <t>一等奖0人；二等奖0人；三等奖3人</t>
  </si>
  <si>
    <t>一等奖0人；二等奖3人；三等奖1人</t>
  </si>
  <si>
    <t>2022年协同育人未录入项目</t>
  </si>
  <si>
    <t>项目名称</t>
  </si>
  <si>
    <t>主持人</t>
  </si>
  <si>
    <t>基于多功能语言实验室的口译实验教学创新研究</t>
  </si>
  <si>
    <t>陈昊</t>
  </si>
  <si>
    <t>后勤管理处</t>
  </si>
  <si>
    <t>新工科视域下大学生创新创业素养培育的多主体协作机制研究</t>
  </si>
  <si>
    <t>梁昭</t>
  </si>
  <si>
    <t>学工处</t>
  </si>
  <si>
    <t>新形势背景下地方高校一流课程师资能力建设</t>
  </si>
  <si>
    <t>彭辉</t>
  </si>
  <si>
    <t>组织部</t>
  </si>
  <si>
    <t>产教融合教学模式的构建与实施</t>
  </si>
  <si>
    <t>宋倩倩</t>
  </si>
  <si>
    <t>协同育人模式下第二课堂的探究与实践</t>
  </si>
  <si>
    <t>基于成果导向教育的大学生创新创业能力培养</t>
  </si>
  <si>
    <t>新工科背景下人工智能专业师资队伍建设</t>
  </si>
  <si>
    <t>杨宝利</t>
  </si>
  <si>
    <t>后勤处</t>
  </si>
  <si>
    <t>新文科背景下地方应用型本科高校金融及财务类专业师资队伍建设</t>
  </si>
  <si>
    <t>地方应用型高校创新创业课程师资队伍建设</t>
  </si>
  <si>
    <t>张荣全</t>
  </si>
  <si>
    <t>教务处</t>
  </si>
  <si>
    <t>新文科背景下研学旅行的双语课程改革路径研究</t>
  </si>
  <si>
    <t>网络安全产品企业客户师资培训</t>
  </si>
  <si>
    <t>周京伟</t>
  </si>
  <si>
    <t>网络技术中心</t>
  </si>
  <si>
    <t>五金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</si>
</sst>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62">
    <font>
      <sz val="11"/>
      <color theme="1"/>
      <name val="等线"/>
      <charset val="134"/>
      <scheme val="minor"/>
    </font>
    <font>
      <b/>
      <sz val="16"/>
      <color theme="1"/>
      <name val="仿宋_GB2312"/>
      <charset val="134"/>
    </font>
    <font>
      <b/>
      <sz val="12"/>
      <color theme="1"/>
      <name val="仿宋"/>
      <charset val="134"/>
    </font>
    <font>
      <b/>
      <sz val="12"/>
      <color theme="1"/>
      <name val="等线"/>
      <charset val="134"/>
      <scheme val="minor"/>
    </font>
    <font>
      <sz val="14"/>
      <color theme="1"/>
      <name val="仿宋"/>
      <charset val="134"/>
    </font>
    <font>
      <sz val="11"/>
      <color theme="1"/>
      <name val="仿宋"/>
      <charset val="134"/>
    </font>
    <font>
      <sz val="11"/>
      <color indexed="8"/>
      <name val="等线"/>
      <charset val="134"/>
      <scheme val="minor"/>
    </font>
    <font>
      <b/>
      <sz val="12"/>
      <name val="宋体"/>
      <charset val="134"/>
    </font>
    <font>
      <sz val="12"/>
      <name val="宋体"/>
      <charset val="134"/>
    </font>
    <font>
      <sz val="11"/>
      <color indexed="8"/>
      <name val="FangSong"/>
      <charset val="134"/>
    </font>
    <font>
      <b/>
      <sz val="20"/>
      <color theme="1"/>
      <name val="仿宋"/>
      <charset val="134"/>
    </font>
    <font>
      <b/>
      <sz val="14"/>
      <color theme="1"/>
      <name val="仿宋"/>
      <charset val="134"/>
    </font>
    <font>
      <b/>
      <sz val="11"/>
      <color theme="1"/>
      <name val="等线"/>
      <charset val="134"/>
      <scheme val="minor"/>
    </font>
    <font>
      <sz val="11"/>
      <color rgb="FFFF0000"/>
      <name val="等线"/>
      <charset val="134"/>
      <scheme val="minor"/>
    </font>
    <font>
      <sz val="11"/>
      <color theme="1"/>
      <name val="宋体"/>
      <charset val="134"/>
    </font>
    <font>
      <sz val="11"/>
      <color rgb="FFFF0000"/>
      <name val="宋体"/>
      <charset val="134"/>
    </font>
    <font>
      <sz val="12"/>
      <color rgb="FFFF0000"/>
      <name val="仿宋"/>
      <charset val="134"/>
    </font>
    <font>
      <sz val="11"/>
      <color indexed="10"/>
      <name val="等线"/>
      <charset val="134"/>
      <scheme val="minor"/>
    </font>
    <font>
      <sz val="14"/>
      <color rgb="FFFF0000"/>
      <name val="仿宋"/>
      <charset val="134"/>
    </font>
    <font>
      <sz val="10"/>
      <color rgb="FF000000"/>
      <name val="仿宋_GB2312"/>
      <charset val="134"/>
    </font>
    <font>
      <sz val="14"/>
      <color theme="1"/>
      <name val="仿宋_GB2312"/>
      <charset val="134"/>
    </font>
    <font>
      <sz val="14"/>
      <color rgb="FF000000"/>
      <name val="仿宋_GB2312"/>
      <charset val="134"/>
    </font>
    <font>
      <sz val="11"/>
      <name val="等线"/>
      <charset val="134"/>
      <scheme val="minor"/>
    </font>
    <font>
      <sz val="14"/>
      <name val="仿宋_GB2312"/>
      <charset val="134"/>
    </font>
    <font>
      <sz val="12"/>
      <color theme="1"/>
      <name val="等线"/>
      <charset val="134"/>
      <scheme val="minor"/>
    </font>
    <font>
      <sz val="12"/>
      <color theme="1"/>
      <name val="仿宋_GB2312"/>
      <charset val="134"/>
    </font>
    <font>
      <sz val="12"/>
      <color rgb="FF000000"/>
      <name val="仿宋_GB2312"/>
      <charset val="134"/>
    </font>
    <font>
      <sz val="12"/>
      <color rgb="FF000000"/>
      <name val="等线"/>
      <charset val="134"/>
    </font>
    <font>
      <b/>
      <sz val="11"/>
      <color theme="1"/>
      <name val="仿宋_GB2312"/>
      <charset val="134"/>
    </font>
    <font>
      <sz val="16"/>
      <color theme="1"/>
      <name val="仿宋_GB2312"/>
      <charset val="134"/>
    </font>
    <font>
      <sz val="16"/>
      <color rgb="FF000000"/>
      <name val="仿宋_GB2312"/>
      <charset val="134"/>
    </font>
    <font>
      <sz val="16"/>
      <color rgb="FFFFC000"/>
      <name val="仿宋_GB2312"/>
      <charset val="134"/>
    </font>
    <font>
      <sz val="11"/>
      <color theme="1"/>
      <name val="仿宋_GB2312"/>
      <charset val="134"/>
    </font>
    <font>
      <sz val="11"/>
      <color rgb="FF000000"/>
      <name val="仿宋_GB2312"/>
      <charset val="134"/>
    </font>
    <font>
      <sz val="14"/>
      <color theme="1"/>
      <name val="等线"/>
      <charset val="134"/>
      <scheme val="minor"/>
    </font>
    <font>
      <b/>
      <sz val="16"/>
      <color rgb="FF000000"/>
      <name val="仿宋_GB2312"/>
      <charset val="134"/>
    </font>
    <font>
      <b/>
      <sz val="12"/>
      <color rgb="FF000000"/>
      <name val="仿宋_GB2312"/>
      <charset val="134"/>
    </font>
    <font>
      <b/>
      <sz val="11"/>
      <color rgb="FF000000"/>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name val="宋体"/>
      <charset val="134"/>
    </font>
    <font>
      <sz val="12"/>
      <color theme="1"/>
      <name val="仿宋"/>
      <charset val="134"/>
    </font>
    <font>
      <sz val="12"/>
      <name val="仿宋"/>
      <charset val="134"/>
    </font>
    <font>
      <sz val="12"/>
      <color theme="4"/>
      <name val="仿宋_GB2312"/>
      <charset val="134"/>
    </font>
    <font>
      <sz val="12"/>
      <color rgb="FFFF0000"/>
      <name val="仿宋_GB2312"/>
      <charset val="134"/>
    </font>
  </fonts>
  <fills count="4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00"/>
        <bgColor indexed="64"/>
      </patternFill>
    </fill>
    <fill>
      <patternFill patternType="solid">
        <fgColor theme="2"/>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style="thin">
        <color auto="1"/>
      </top>
      <bottom/>
      <diagonal/>
    </border>
    <border>
      <left style="thin">
        <color auto="1"/>
      </left>
      <right/>
      <top style="thick">
        <color auto="1"/>
      </top>
      <bottom style="thin">
        <color auto="1"/>
      </bottom>
      <diagonal/>
    </border>
    <border>
      <left/>
      <right style="medium">
        <color auto="1"/>
      </right>
      <top style="thick">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medium">
        <color auto="1"/>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ck">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right style="medium">
        <color rgb="FF000000"/>
      </right>
      <top/>
      <bottom style="medium">
        <color rgb="FF000000"/>
      </bottom>
      <diagonal/>
    </border>
    <border>
      <left style="thick">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0" fillId="10" borderId="38"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39" applyNumberFormat="0" applyFill="0" applyAlignment="0" applyProtection="0">
      <alignment vertical="center"/>
    </xf>
    <xf numFmtId="0" fontId="44" fillId="0" borderId="39" applyNumberFormat="0" applyFill="0" applyAlignment="0" applyProtection="0">
      <alignment vertical="center"/>
    </xf>
    <xf numFmtId="0" fontId="45" fillId="0" borderId="40" applyNumberFormat="0" applyFill="0" applyAlignment="0" applyProtection="0">
      <alignment vertical="center"/>
    </xf>
    <xf numFmtId="0" fontId="45" fillId="0" borderId="0" applyNumberFormat="0" applyFill="0" applyBorder="0" applyAlignment="0" applyProtection="0">
      <alignment vertical="center"/>
    </xf>
    <xf numFmtId="0" fontId="46" fillId="11" borderId="41" applyNumberFormat="0" applyAlignment="0" applyProtection="0">
      <alignment vertical="center"/>
    </xf>
    <xf numFmtId="0" fontId="47" fillId="12" borderId="42" applyNumberFormat="0" applyAlignment="0" applyProtection="0">
      <alignment vertical="center"/>
    </xf>
    <xf numFmtId="0" fontId="48" fillId="12" borderId="41" applyNumberFormat="0" applyAlignment="0" applyProtection="0">
      <alignment vertical="center"/>
    </xf>
    <xf numFmtId="0" fontId="49" fillId="13" borderId="43" applyNumberFormat="0" applyAlignment="0" applyProtection="0">
      <alignment vertical="center"/>
    </xf>
    <xf numFmtId="0" fontId="50" fillId="0" borderId="44" applyNumberFormat="0" applyFill="0" applyAlignment="0" applyProtection="0">
      <alignment vertical="center"/>
    </xf>
    <xf numFmtId="0" fontId="51" fillId="0" borderId="45" applyNumberFormat="0" applyFill="0" applyAlignment="0" applyProtection="0">
      <alignment vertical="center"/>
    </xf>
    <xf numFmtId="0" fontId="52" fillId="14" borderId="0" applyNumberFormat="0" applyBorder="0" applyAlignment="0" applyProtection="0">
      <alignment vertical="center"/>
    </xf>
    <xf numFmtId="0" fontId="53" fillId="15" borderId="0" applyNumberFormat="0" applyBorder="0" applyAlignment="0" applyProtection="0">
      <alignment vertical="center"/>
    </xf>
    <xf numFmtId="0" fontId="54" fillId="16" borderId="0" applyNumberFormat="0" applyBorder="0" applyAlignment="0" applyProtection="0">
      <alignment vertical="center"/>
    </xf>
    <xf numFmtId="0" fontId="55" fillId="17" borderId="0" applyNumberFormat="0" applyBorder="0" applyAlignment="0" applyProtection="0">
      <alignment vertical="center"/>
    </xf>
    <xf numFmtId="0" fontId="56" fillId="18" borderId="0" applyNumberFormat="0" applyBorder="0" applyAlignment="0" applyProtection="0">
      <alignment vertical="center"/>
    </xf>
    <xf numFmtId="0" fontId="56" fillId="19" borderId="0" applyNumberFormat="0" applyBorder="0" applyAlignment="0" applyProtection="0">
      <alignment vertical="center"/>
    </xf>
    <xf numFmtId="0" fontId="55" fillId="20" borderId="0" applyNumberFormat="0" applyBorder="0" applyAlignment="0" applyProtection="0">
      <alignment vertical="center"/>
    </xf>
    <xf numFmtId="0" fontId="55" fillId="21" borderId="0" applyNumberFormat="0" applyBorder="0" applyAlignment="0" applyProtection="0">
      <alignment vertical="center"/>
    </xf>
    <xf numFmtId="0" fontId="56" fillId="22" borderId="0" applyNumberFormat="0" applyBorder="0" applyAlignment="0" applyProtection="0">
      <alignment vertical="center"/>
    </xf>
    <xf numFmtId="0" fontId="56" fillId="23" borderId="0" applyNumberFormat="0" applyBorder="0" applyAlignment="0" applyProtection="0">
      <alignment vertical="center"/>
    </xf>
    <xf numFmtId="0" fontId="55" fillId="24" borderId="0" applyNumberFormat="0" applyBorder="0" applyAlignment="0" applyProtection="0">
      <alignment vertical="center"/>
    </xf>
    <xf numFmtId="0" fontId="55" fillId="25" borderId="0" applyNumberFormat="0" applyBorder="0" applyAlignment="0" applyProtection="0">
      <alignment vertical="center"/>
    </xf>
    <xf numFmtId="0" fontId="56" fillId="26" borderId="0" applyNumberFormat="0" applyBorder="0" applyAlignment="0" applyProtection="0">
      <alignment vertical="center"/>
    </xf>
    <xf numFmtId="0" fontId="56" fillId="27" borderId="0" applyNumberFormat="0" applyBorder="0" applyAlignment="0" applyProtection="0">
      <alignment vertical="center"/>
    </xf>
    <xf numFmtId="0" fontId="55" fillId="28" borderId="0" applyNumberFormat="0" applyBorder="0" applyAlignment="0" applyProtection="0">
      <alignment vertical="center"/>
    </xf>
    <xf numFmtId="0" fontId="55" fillId="29" borderId="0" applyNumberFormat="0" applyBorder="0" applyAlignment="0" applyProtection="0">
      <alignment vertical="center"/>
    </xf>
    <xf numFmtId="0" fontId="56" fillId="30" borderId="0" applyNumberFormat="0" applyBorder="0" applyAlignment="0" applyProtection="0">
      <alignment vertical="center"/>
    </xf>
    <xf numFmtId="0" fontId="56" fillId="31" borderId="0" applyNumberFormat="0" applyBorder="0" applyAlignment="0" applyProtection="0">
      <alignment vertical="center"/>
    </xf>
    <xf numFmtId="0" fontId="55" fillId="32" borderId="0" applyNumberFormat="0" applyBorder="0" applyAlignment="0" applyProtection="0">
      <alignment vertical="center"/>
    </xf>
    <xf numFmtId="0" fontId="55" fillId="33" borderId="0" applyNumberFormat="0" applyBorder="0" applyAlignment="0" applyProtection="0">
      <alignment vertical="center"/>
    </xf>
    <xf numFmtId="0" fontId="56" fillId="34" borderId="0" applyNumberFormat="0" applyBorder="0" applyAlignment="0" applyProtection="0">
      <alignment vertical="center"/>
    </xf>
    <xf numFmtId="0" fontId="56" fillId="35" borderId="0" applyNumberFormat="0" applyBorder="0" applyAlignment="0" applyProtection="0">
      <alignment vertical="center"/>
    </xf>
    <xf numFmtId="0" fontId="55" fillId="36" borderId="0" applyNumberFormat="0" applyBorder="0" applyAlignment="0" applyProtection="0">
      <alignment vertical="center"/>
    </xf>
    <xf numFmtId="0" fontId="55" fillId="37" borderId="0" applyNumberFormat="0" applyBorder="0" applyAlignment="0" applyProtection="0">
      <alignment vertical="center"/>
    </xf>
    <xf numFmtId="0" fontId="56" fillId="38" borderId="0" applyNumberFormat="0" applyBorder="0" applyAlignment="0" applyProtection="0">
      <alignment vertical="center"/>
    </xf>
    <xf numFmtId="0" fontId="56" fillId="39" borderId="0" applyNumberFormat="0" applyBorder="0" applyAlignment="0" applyProtection="0">
      <alignment vertical="center"/>
    </xf>
    <xf numFmtId="0" fontId="55" fillId="40" borderId="0" applyNumberFormat="0" applyBorder="0" applyAlignment="0" applyProtection="0">
      <alignment vertical="center"/>
    </xf>
  </cellStyleXfs>
  <cellXfs count="299">
    <xf numFmtId="0" fontId="0" fillId="0" borderId="0" xfId="0"/>
    <xf numFmtId="0" fontId="1" fillId="0"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2" borderId="1" xfId="0" applyFont="1" applyFill="1" applyBorder="1" applyAlignment="1">
      <alignment horizontal="center" vertical="center" shrinkToFit="1"/>
    </xf>
    <xf numFmtId="0" fontId="3" fillId="0"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2" borderId="1" xfId="0" applyFont="1" applyFill="1" applyBorder="1" applyAlignment="1">
      <alignment horizontal="center" vertical="center" shrinkToFit="1"/>
    </xf>
    <xf numFmtId="0" fontId="0" fillId="0" borderId="1" xfId="0" applyFill="1" applyBorder="1" applyAlignment="1">
      <alignment horizontal="center" vertical="center"/>
    </xf>
    <xf numFmtId="0" fontId="0" fillId="0" borderId="1" xfId="0" applyBorder="1"/>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4" fillId="0" borderId="3" xfId="0" applyFont="1" applyBorder="1" applyAlignment="1">
      <alignment horizontal="center" vertical="center"/>
    </xf>
    <xf numFmtId="0" fontId="6" fillId="0" borderId="0" xfId="0" applyFont="1" applyFill="1" applyAlignment="1">
      <alignment vertical="center"/>
    </xf>
    <xf numFmtId="0" fontId="0" fillId="0" borderId="0" xfId="0" applyFill="1"/>
    <xf numFmtId="0" fontId="7" fillId="0" borderId="0"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justify" vertical="center"/>
    </xf>
    <xf numFmtId="49" fontId="9" fillId="0" borderId="0" xfId="0" applyNumberFormat="1" applyFont="1" applyFill="1" applyBorder="1" applyAlignment="1">
      <alignment horizontal="center" vertical="center" wrapText="1"/>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0" fillId="0" borderId="0" xfId="0" applyAlignment="1">
      <alignment horizontal="center" vertical="center"/>
    </xf>
    <xf numFmtId="0" fontId="0" fillId="0" borderId="7" xfId="0" applyBorder="1" applyAlignment="1">
      <alignment horizontal="left" vertical="center"/>
    </xf>
    <xf numFmtId="0" fontId="0" fillId="0" borderId="0" xfId="0" applyAlignment="1">
      <alignment horizontal="left" vertical="center"/>
    </xf>
    <xf numFmtId="0" fontId="10" fillId="0" borderId="0" xfId="0" applyFont="1" applyAlignment="1">
      <alignment horizontal="center" vertical="center"/>
    </xf>
    <xf numFmtId="0" fontId="10" fillId="0" borderId="7" xfId="0" applyFont="1" applyBorder="1" applyAlignment="1">
      <alignment horizontal="left" vertical="center"/>
    </xf>
    <xf numFmtId="0" fontId="10" fillId="0" borderId="0" xfId="0" applyFont="1" applyAlignment="1">
      <alignment horizontal="left" vertical="center"/>
    </xf>
    <xf numFmtId="0" fontId="11" fillId="0" borderId="4"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5" xfId="0" applyFont="1" applyBorder="1" applyAlignment="1">
      <alignment horizontal="center" vertical="center"/>
    </xf>
    <xf numFmtId="0" fontId="11" fillId="0" borderId="11" xfId="0" applyFont="1" applyBorder="1" applyAlignment="1">
      <alignment horizontal="center" vertical="center"/>
    </xf>
    <xf numFmtId="0" fontId="4" fillId="0" borderId="2" xfId="0" applyFont="1" applyBorder="1" applyAlignment="1">
      <alignment horizontal="center" vertical="center"/>
    </xf>
    <xf numFmtId="0" fontId="11" fillId="0" borderId="6" xfId="0" applyFont="1" applyBorder="1" applyAlignment="1">
      <alignment horizontal="center" vertical="center"/>
    </xf>
    <xf numFmtId="0" fontId="11" fillId="0" borderId="12" xfId="0" applyFont="1" applyBorder="1" applyAlignment="1">
      <alignment horizontal="center" vertical="center"/>
    </xf>
    <xf numFmtId="0" fontId="11" fillId="0" borderId="1" xfId="0" applyFont="1" applyBorder="1" applyAlignment="1">
      <alignment horizontal="center" vertical="center"/>
    </xf>
    <xf numFmtId="0" fontId="4" fillId="0" borderId="2" xfId="0" applyFont="1" applyFill="1" applyBorder="1" applyAlignment="1">
      <alignment horizontal="center" vertical="center"/>
    </xf>
    <xf numFmtId="10" fontId="0" fillId="0" borderId="13" xfId="0" applyNumberFormat="1" applyBorder="1" applyAlignment="1">
      <alignment horizontal="left" vertical="center"/>
    </xf>
    <xf numFmtId="9" fontId="0" fillId="0" borderId="13" xfId="0" applyNumberFormat="1" applyBorder="1" applyAlignment="1">
      <alignment horizontal="left" vertical="center"/>
    </xf>
    <xf numFmtId="0" fontId="11" fillId="0" borderId="14" xfId="0" applyFont="1" applyBorder="1" applyAlignment="1">
      <alignment horizontal="center" vertical="center"/>
    </xf>
    <xf numFmtId="0" fontId="4" fillId="0" borderId="15" xfId="0" applyFont="1" applyFill="1" applyBorder="1" applyAlignment="1">
      <alignment horizontal="center" vertical="center"/>
    </xf>
    <xf numFmtId="0" fontId="0" fillId="0" borderId="14" xfId="0" applyBorder="1"/>
    <xf numFmtId="10" fontId="0" fillId="0" borderId="16" xfId="0" applyNumberFormat="1" applyBorder="1" applyAlignment="1">
      <alignment horizontal="left" vertical="center"/>
    </xf>
    <xf numFmtId="9" fontId="0" fillId="0" borderId="0" xfId="0" applyNumberFormat="1" applyAlignment="1">
      <alignment horizontal="left" vertical="center"/>
    </xf>
    <xf numFmtId="0" fontId="0" fillId="0" borderId="0" xfId="0" applyAlignment="1">
      <alignment horizontal="center" vertical="center" wrapText="1"/>
    </xf>
    <xf numFmtId="0" fontId="0" fillId="3" borderId="0" xfId="0" applyFill="1" applyAlignment="1">
      <alignment horizontal="left" vertical="center" wrapText="1"/>
    </xf>
    <xf numFmtId="0" fontId="0" fillId="0" borderId="0" xfId="0" applyAlignment="1">
      <alignment horizontal="left"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3"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Fill="1" applyBorder="1" applyAlignment="1">
      <alignment horizontal="center" vertical="center" wrapText="1"/>
    </xf>
    <xf numFmtId="0" fontId="13"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3" xfId="0" applyBorder="1" applyAlignment="1">
      <alignment horizontal="left" vertical="center" wrapText="1"/>
    </xf>
    <xf numFmtId="0" fontId="13" fillId="0" borderId="13" xfId="0" applyFont="1" applyBorder="1" applyAlignment="1">
      <alignment horizontal="left" vertical="center" wrapText="1"/>
    </xf>
    <xf numFmtId="0" fontId="11" fillId="3" borderId="20"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3" fillId="3" borderId="1" xfId="0" applyFont="1" applyFill="1" applyBorder="1" applyAlignment="1">
      <alignment horizontal="left" vertical="center" wrapText="1"/>
    </xf>
    <xf numFmtId="0" fontId="0" fillId="3" borderId="1" xfId="0" applyFill="1" applyBorder="1" applyAlignment="1">
      <alignment horizontal="left" vertical="center" wrapText="1"/>
    </xf>
    <xf numFmtId="0" fontId="13" fillId="3" borderId="13" xfId="0" applyFont="1" applyFill="1" applyBorder="1" applyAlignment="1">
      <alignment horizontal="left" vertical="center" wrapText="1"/>
    </xf>
    <xf numFmtId="0" fontId="0" fillId="0" borderId="13" xfId="0" applyBorder="1" applyAlignment="1">
      <alignment horizontal="left" vertical="center"/>
    </xf>
    <xf numFmtId="0" fontId="0" fillId="0" borderId="1" xfId="0" applyFont="1" applyBorder="1" applyAlignment="1">
      <alignment horizontal="left" vertical="center" wrapText="1"/>
    </xf>
    <xf numFmtId="0" fontId="0" fillId="0" borderId="1" xfId="0" applyBorder="1" applyAlignment="1">
      <alignment horizontal="center" vertical="center" wrapText="1"/>
    </xf>
    <xf numFmtId="0" fontId="0" fillId="0" borderId="21" xfId="0" applyBorder="1" applyAlignment="1">
      <alignment horizontal="center" vertical="center" wrapText="1"/>
    </xf>
    <xf numFmtId="0" fontId="0" fillId="0" borderId="14" xfId="0" applyBorder="1" applyAlignment="1">
      <alignment horizontal="center" vertical="center" wrapText="1"/>
    </xf>
    <xf numFmtId="0" fontId="13" fillId="0" borderId="14" xfId="0" applyFont="1" applyBorder="1" applyAlignment="1">
      <alignment horizontal="left" vertical="center" wrapText="1"/>
    </xf>
    <xf numFmtId="0" fontId="0" fillId="0" borderId="14" xfId="0" applyBorder="1" applyAlignment="1">
      <alignment horizontal="left" vertical="center" wrapText="1"/>
    </xf>
    <xf numFmtId="0" fontId="0" fillId="0" borderId="16" xfId="0" applyBorder="1" applyAlignment="1">
      <alignment horizontal="left" vertical="center" wrapText="1"/>
    </xf>
    <xf numFmtId="0" fontId="0" fillId="0" borderId="0" xfId="0" applyBorder="1" applyAlignment="1">
      <alignment horizontal="left" vertical="center" wrapText="1"/>
    </xf>
    <xf numFmtId="0" fontId="0" fillId="0" borderId="22" xfId="0" applyBorder="1" applyAlignment="1">
      <alignment horizontal="left" vertical="center" wrapText="1"/>
    </xf>
    <xf numFmtId="0" fontId="10" fillId="0" borderId="18" xfId="0" applyFont="1" applyBorder="1" applyAlignment="1">
      <alignment horizontal="left" vertical="center" wrapText="1"/>
    </xf>
    <xf numFmtId="0" fontId="14" fillId="0" borderId="1" xfId="0" applyFont="1" applyBorder="1" applyAlignment="1">
      <alignment horizontal="left" vertical="center" wrapText="1"/>
    </xf>
    <xf numFmtId="0" fontId="14" fillId="3" borderId="1" xfId="0" applyFont="1" applyFill="1" applyBorder="1" applyAlignment="1">
      <alignment horizontal="left" vertical="center" wrapText="1"/>
    </xf>
    <xf numFmtId="0" fontId="15" fillId="0" borderId="1" xfId="0" applyFont="1" applyBorder="1" applyAlignment="1">
      <alignment horizontal="left" vertical="center" wrapText="1"/>
    </xf>
    <xf numFmtId="0" fontId="0" fillId="0" borderId="23" xfId="0"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left" vertical="center" wrapText="1"/>
    </xf>
    <xf numFmtId="0" fontId="10" fillId="0" borderId="19" xfId="0" applyFont="1" applyBorder="1" applyAlignment="1">
      <alignment horizontal="left" vertical="center" wrapText="1"/>
    </xf>
    <xf numFmtId="0" fontId="0" fillId="3" borderId="13" xfId="0" applyFill="1" applyBorder="1" applyAlignment="1">
      <alignment horizontal="left" vertical="center" wrapText="1"/>
    </xf>
    <xf numFmtId="0" fontId="13" fillId="0" borderId="4" xfId="0" applyFont="1" applyBorder="1" applyAlignment="1">
      <alignment horizontal="left" vertical="center" wrapText="1"/>
    </xf>
    <xf numFmtId="0" fontId="0" fillId="0" borderId="24" xfId="0" applyBorder="1" applyAlignment="1">
      <alignment horizontal="left" vertical="center" wrapText="1"/>
    </xf>
    <xf numFmtId="0" fontId="0" fillId="4" borderId="0" xfId="0" applyFill="1" applyAlignment="1">
      <alignment horizontal="left" vertical="center"/>
    </xf>
    <xf numFmtId="0" fontId="0" fillId="3" borderId="0" xfId="0" applyFill="1" applyAlignment="1">
      <alignment horizontal="left" vertical="center"/>
    </xf>
    <xf numFmtId="0" fontId="0" fillId="0" borderId="1" xfId="0" applyBorder="1" applyAlignment="1">
      <alignment horizontal="center" vertical="center"/>
    </xf>
    <xf numFmtId="0" fontId="0" fillId="0" borderId="5" xfId="0" applyBorder="1" applyAlignment="1">
      <alignment horizontal="left" vertical="center"/>
    </xf>
    <xf numFmtId="0" fontId="10" fillId="0" borderId="1" xfId="0" applyFont="1" applyBorder="1" applyAlignment="1">
      <alignment horizontal="center" vertical="center"/>
    </xf>
    <xf numFmtId="0" fontId="11" fillId="0" borderId="2"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4" fillId="4" borderId="2" xfId="0" applyFont="1" applyFill="1" applyBorder="1" applyAlignment="1">
      <alignment horizontal="center" vertical="center"/>
    </xf>
    <xf numFmtId="0" fontId="16"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1" xfId="0" applyFont="1" applyFill="1" applyBorder="1" applyAlignment="1">
      <alignment horizontal="center" vertical="center"/>
    </xf>
    <xf numFmtId="0" fontId="16" fillId="0" borderId="1" xfId="0" applyFont="1" applyFill="1" applyBorder="1" applyAlignment="1">
      <alignment horizontal="left" vertical="center" wrapText="1"/>
    </xf>
    <xf numFmtId="0" fontId="4" fillId="0" borderId="4" xfId="0" applyFont="1" applyFill="1" applyBorder="1" applyAlignment="1">
      <alignment horizontal="center" vertical="center"/>
    </xf>
    <xf numFmtId="0" fontId="0" fillId="0" borderId="0" xfId="0" applyBorder="1" applyAlignment="1">
      <alignment horizontal="center" vertical="center"/>
    </xf>
    <xf numFmtId="0" fontId="10" fillId="0" borderId="5" xfId="0" applyFont="1" applyBorder="1" applyAlignment="1">
      <alignment horizontal="left"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4" fillId="0" borderId="27" xfId="0" applyFont="1" applyBorder="1" applyAlignment="1">
      <alignment horizontal="center" vertical="center"/>
    </xf>
    <xf numFmtId="0" fontId="0" fillId="0" borderId="27" xfId="0" applyBorder="1" applyAlignment="1">
      <alignment horizontal="left" vertical="center"/>
    </xf>
    <xf numFmtId="0" fontId="17" fillId="0" borderId="1" xfId="0" applyFont="1" applyBorder="1" applyAlignment="1">
      <alignment horizontal="left" vertical="center" wrapText="1"/>
    </xf>
    <xf numFmtId="0" fontId="0" fillId="0" borderId="27" xfId="0" applyBorder="1" applyAlignment="1">
      <alignment horizontal="left" vertical="center" wrapText="1"/>
    </xf>
    <xf numFmtId="0" fontId="18" fillId="0" borderId="1" xfId="0" applyFont="1" applyFill="1" applyBorder="1" applyAlignment="1">
      <alignment horizontal="center" vertical="center" wrapText="1"/>
    </xf>
    <xf numFmtId="0" fontId="13" fillId="0" borderId="27" xfId="0" applyFont="1" applyBorder="1" applyAlignment="1">
      <alignment horizontal="left" vertical="center" wrapText="1"/>
    </xf>
    <xf numFmtId="0" fontId="18" fillId="4" borderId="1" xfId="0" applyFont="1" applyFill="1" applyBorder="1" applyAlignment="1">
      <alignment horizontal="center" vertical="center" wrapText="1"/>
    </xf>
    <xf numFmtId="0" fontId="0" fillId="4" borderId="1" xfId="0" applyFill="1" applyBorder="1" applyAlignment="1">
      <alignment horizontal="center" vertical="center"/>
    </xf>
    <xf numFmtId="0" fontId="15" fillId="4" borderId="27"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14" fillId="0" borderId="27" xfId="0" applyFont="1" applyBorder="1" applyAlignment="1">
      <alignment horizontal="left" vertical="center" wrapText="1"/>
    </xf>
    <xf numFmtId="0" fontId="14" fillId="3" borderId="27" xfId="0" applyFont="1" applyFill="1" applyBorder="1" applyAlignment="1">
      <alignment horizontal="left" vertical="center" wrapText="1"/>
    </xf>
    <xf numFmtId="0" fontId="17" fillId="3" borderId="1" xfId="0" applyFont="1" applyFill="1" applyBorder="1" applyAlignment="1">
      <alignment horizontal="left" vertical="center" wrapText="1"/>
    </xf>
    <xf numFmtId="0" fontId="18" fillId="0" borderId="4" xfId="0" applyFont="1" applyFill="1" applyBorder="1" applyAlignment="1">
      <alignment horizontal="center" vertical="center" wrapText="1"/>
    </xf>
    <xf numFmtId="0" fontId="14" fillId="0" borderId="28" xfId="0" applyFont="1" applyBorder="1" applyAlignment="1">
      <alignment horizontal="left" vertical="center" wrapText="1"/>
    </xf>
    <xf numFmtId="0" fontId="0" fillId="0" borderId="0" xfId="0" applyBorder="1" applyAlignment="1">
      <alignment horizontal="left" vertical="center"/>
    </xf>
    <xf numFmtId="0" fontId="10" fillId="0" borderId="11" xfId="0" applyFont="1" applyBorder="1" applyAlignment="1">
      <alignment horizontal="left" vertical="center"/>
    </xf>
    <xf numFmtId="0" fontId="11" fillId="0" borderId="29" xfId="0" applyFont="1" applyBorder="1" applyAlignment="1">
      <alignment horizontal="center" vertical="center"/>
    </xf>
    <xf numFmtId="0" fontId="4" fillId="0" borderId="30" xfId="0" applyFont="1" applyBorder="1" applyAlignment="1">
      <alignment horizontal="center" vertical="center"/>
    </xf>
    <xf numFmtId="0" fontId="0" fillId="0" borderId="30" xfId="0" applyBorder="1" applyAlignment="1">
      <alignment horizontal="left" vertical="center" wrapText="1"/>
    </xf>
    <xf numFmtId="0" fontId="0" fillId="4" borderId="1" xfId="0" applyFill="1" applyBorder="1" applyAlignment="1">
      <alignment horizontal="left" vertical="center" wrapText="1"/>
    </xf>
    <xf numFmtId="0" fontId="0" fillId="4" borderId="30" xfId="0" applyFill="1" applyBorder="1" applyAlignment="1">
      <alignment horizontal="left" vertical="center" wrapText="1"/>
    </xf>
    <xf numFmtId="0" fontId="0" fillId="3" borderId="30" xfId="0" applyFill="1" applyBorder="1" applyAlignment="1">
      <alignment horizontal="left" vertical="center" wrapText="1"/>
    </xf>
    <xf numFmtId="0" fontId="19" fillId="0" borderId="31" xfId="0" applyFont="1" applyFill="1" applyBorder="1" applyAlignment="1">
      <alignment horizontal="center" vertical="center" wrapText="1"/>
    </xf>
    <xf numFmtId="0" fontId="0" fillId="0" borderId="32" xfId="0" applyBorder="1" applyAlignment="1">
      <alignment horizontal="left" vertical="center" wrapText="1"/>
    </xf>
    <xf numFmtId="0" fontId="17" fillId="0" borderId="4" xfId="0" applyFont="1" applyBorder="1" applyAlignment="1">
      <alignment horizontal="left" vertical="center" wrapText="1"/>
    </xf>
    <xf numFmtId="0" fontId="4" fillId="0" borderId="1" xfId="0" applyFont="1" applyBorder="1" applyAlignment="1">
      <alignment vertical="center"/>
    </xf>
    <xf numFmtId="0" fontId="17" fillId="0" borderId="30" xfId="0" applyFont="1" applyBorder="1" applyAlignment="1">
      <alignment horizontal="left" vertical="center" wrapText="1"/>
    </xf>
    <xf numFmtId="0" fontId="0" fillId="3" borderId="0" xfId="0" applyFill="1"/>
    <xf numFmtId="0" fontId="20" fillId="0" borderId="1" xfId="0" applyFont="1" applyBorder="1" applyAlignment="1">
      <alignment horizontal="center" vertical="center"/>
    </xf>
    <xf numFmtId="0" fontId="20" fillId="0" borderId="1" xfId="0" applyFont="1" applyBorder="1" applyAlignment="1">
      <alignment vertical="center"/>
    </xf>
    <xf numFmtId="0" fontId="0" fillId="0" borderId="1" xfId="0" applyBorder="1" applyAlignment="1">
      <alignment horizontal="center"/>
    </xf>
    <xf numFmtId="10" fontId="0" fillId="0" borderId="33" xfId="0" applyNumberFormat="1" applyBorder="1" applyAlignment="1">
      <alignment horizontal="center" vertical="center"/>
    </xf>
    <xf numFmtId="0" fontId="0" fillId="3" borderId="1" xfId="0" applyFill="1" applyBorder="1" applyAlignment="1">
      <alignment horizontal="center"/>
    </xf>
    <xf numFmtId="10" fontId="0" fillId="3" borderId="33" xfId="0" applyNumberFormat="1" applyFill="1" applyBorder="1" applyAlignment="1">
      <alignment horizontal="center" vertical="center"/>
    </xf>
    <xf numFmtId="0" fontId="0" fillId="3" borderId="1" xfId="0" applyFill="1" applyBorder="1"/>
    <xf numFmtId="0" fontId="0" fillId="0" borderId="1" xfId="0" applyBorder="1" applyAlignment="1">
      <alignment vertical="center"/>
    </xf>
    <xf numFmtId="0" fontId="20" fillId="0" borderId="4" xfId="0" applyFont="1" applyBorder="1" applyAlignment="1">
      <alignment horizontal="center" vertical="center"/>
    </xf>
    <xf numFmtId="10" fontId="0" fillId="0" borderId="33" xfId="0" applyNumberFormat="1" applyBorder="1" applyAlignment="1">
      <alignment horizontal="left" vertical="center"/>
    </xf>
    <xf numFmtId="0" fontId="0" fillId="0" borderId="33" xfId="0" applyBorder="1" applyAlignment="1">
      <alignment vertical="center"/>
    </xf>
    <xf numFmtId="10" fontId="0" fillId="0" borderId="1" xfId="0" applyNumberFormat="1" applyBorder="1" applyAlignment="1">
      <alignment vertical="center"/>
    </xf>
    <xf numFmtId="0" fontId="0" fillId="3" borderId="1" xfId="0" applyFill="1" applyBorder="1" applyAlignment="1">
      <alignment vertical="center"/>
    </xf>
    <xf numFmtId="10" fontId="0" fillId="3" borderId="33" xfId="0" applyNumberFormat="1" applyFill="1" applyBorder="1" applyAlignment="1">
      <alignment horizontal="left" vertical="center"/>
    </xf>
    <xf numFmtId="0" fontId="0" fillId="3" borderId="33" xfId="0" applyFill="1" applyBorder="1" applyAlignment="1">
      <alignment vertical="center"/>
    </xf>
    <xf numFmtId="9" fontId="0" fillId="3" borderId="33" xfId="0" applyNumberFormat="1" applyFill="1" applyBorder="1" applyAlignment="1">
      <alignment horizontal="left" vertical="center"/>
    </xf>
    <xf numFmtId="0" fontId="0" fillId="0" borderId="0" xfId="0" applyAlignment="1">
      <alignment vertical="center"/>
    </xf>
    <xf numFmtId="0" fontId="20" fillId="0" borderId="4" xfId="0" applyFont="1" applyBorder="1" applyAlignment="1">
      <alignment vertical="center"/>
    </xf>
    <xf numFmtId="0" fontId="21" fillId="0" borderId="4" xfId="0" applyFont="1" applyBorder="1" applyAlignment="1">
      <alignment horizontal="center" vertical="center"/>
    </xf>
    <xf numFmtId="0" fontId="0" fillId="0" borderId="27" xfId="0" applyBorder="1" applyAlignment="1">
      <alignment vertical="center"/>
    </xf>
    <xf numFmtId="176" fontId="0" fillId="0" borderId="0" xfId="0" applyNumberFormat="1" applyAlignment="1">
      <alignment vertical="center"/>
    </xf>
    <xf numFmtId="0" fontId="0" fillId="3" borderId="27" xfId="0" applyFill="1" applyBorder="1" applyAlignment="1">
      <alignment vertical="center"/>
    </xf>
    <xf numFmtId="176" fontId="0" fillId="3" borderId="0" xfId="0" applyNumberFormat="1" applyFill="1" applyAlignment="1">
      <alignment vertical="center"/>
    </xf>
    <xf numFmtId="0" fontId="0" fillId="4" borderId="0" xfId="0" applyFill="1"/>
    <xf numFmtId="0" fontId="0" fillId="5" borderId="0" xfId="0" applyFill="1"/>
    <xf numFmtId="0" fontId="0" fillId="6" borderId="0" xfId="0" applyFill="1"/>
    <xf numFmtId="0" fontId="0" fillId="7" borderId="0" xfId="0" applyFont="1" applyFill="1"/>
    <xf numFmtId="0" fontId="0" fillId="8" borderId="0" xfId="0" applyFill="1"/>
    <xf numFmtId="0" fontId="22" fillId="7" borderId="0" xfId="0" applyFont="1" applyFill="1"/>
    <xf numFmtId="0" fontId="20" fillId="0" borderId="0" xfId="0" applyFont="1" applyFill="1" applyAlignment="1">
      <alignment vertical="center"/>
    </xf>
    <xf numFmtId="0" fontId="20" fillId="5" borderId="0" xfId="0" applyFont="1" applyFill="1" applyAlignment="1">
      <alignment horizontal="center" vertical="center"/>
    </xf>
    <xf numFmtId="0" fontId="20" fillId="6" borderId="0" xfId="0" applyFont="1" applyFill="1" applyAlignment="1">
      <alignment horizontal="center" vertical="center"/>
    </xf>
    <xf numFmtId="0" fontId="20" fillId="5" borderId="0" xfId="0" applyFont="1" applyFill="1" applyAlignment="1">
      <alignment vertical="center"/>
    </xf>
    <xf numFmtId="0" fontId="20" fillId="6" borderId="0" xfId="0" applyFont="1" applyFill="1" applyAlignment="1">
      <alignment vertical="center"/>
    </xf>
    <xf numFmtId="0" fontId="20" fillId="0" borderId="0" xfId="0" applyFont="1" applyFill="1" applyAlignment="1">
      <alignment horizontal="justify" vertical="center"/>
    </xf>
    <xf numFmtId="0" fontId="21" fillId="6" borderId="0" xfId="0" applyFont="1" applyFill="1" applyAlignment="1">
      <alignment vertical="center"/>
    </xf>
    <xf numFmtId="0" fontId="21" fillId="5" borderId="0" xfId="0" applyFont="1" applyFill="1" applyAlignment="1">
      <alignment vertical="center"/>
    </xf>
    <xf numFmtId="0" fontId="20" fillId="3" borderId="0" xfId="0" applyFont="1" applyFill="1" applyAlignment="1">
      <alignment horizontal="justify" vertical="center"/>
    </xf>
    <xf numFmtId="0" fontId="20" fillId="3" borderId="0" xfId="0" applyFont="1" applyFill="1" applyAlignment="1">
      <alignment vertical="center"/>
    </xf>
    <xf numFmtId="0" fontId="21" fillId="3" borderId="0" xfId="0" applyFont="1" applyFill="1" applyAlignment="1">
      <alignment vertical="center"/>
    </xf>
    <xf numFmtId="0" fontId="20" fillId="4" borderId="0" xfId="0" applyFont="1" applyFill="1" applyAlignment="1">
      <alignment horizontal="justify" vertical="center"/>
    </xf>
    <xf numFmtId="0" fontId="20" fillId="4" borderId="0" xfId="0" applyFont="1" applyFill="1" applyAlignment="1">
      <alignment vertical="center"/>
    </xf>
    <xf numFmtId="0" fontId="20" fillId="7" borderId="0" xfId="0" applyFont="1" applyFill="1" applyAlignment="1">
      <alignment horizontal="center" vertical="center"/>
    </xf>
    <xf numFmtId="0" fontId="20" fillId="8" borderId="0" xfId="0" applyFont="1" applyFill="1" applyAlignment="1">
      <alignment horizontal="center" vertical="center"/>
    </xf>
    <xf numFmtId="0" fontId="20" fillId="3" borderId="0" xfId="0" applyFont="1" applyFill="1" applyAlignment="1">
      <alignment horizontal="center" vertical="center"/>
    </xf>
    <xf numFmtId="0" fontId="20" fillId="7" borderId="0" xfId="0" applyFont="1" applyFill="1" applyAlignment="1">
      <alignment vertical="center"/>
    </xf>
    <xf numFmtId="0" fontId="20" fillId="8" borderId="0" xfId="0" applyFont="1" applyFill="1" applyAlignment="1">
      <alignment vertical="center"/>
    </xf>
    <xf numFmtId="0" fontId="21" fillId="8" borderId="0" xfId="0" applyFont="1" applyFill="1" applyAlignment="1">
      <alignment vertical="center"/>
    </xf>
    <xf numFmtId="0" fontId="23" fillId="7" borderId="0" xfId="0" applyFont="1" applyFill="1" applyAlignment="1">
      <alignment horizontal="center" vertical="center"/>
    </xf>
    <xf numFmtId="0" fontId="23" fillId="7" borderId="0" xfId="0" applyFont="1" applyFill="1" applyAlignment="1">
      <alignment vertical="center"/>
    </xf>
    <xf numFmtId="0" fontId="23" fillId="3" borderId="0" xfId="0" applyFont="1" applyFill="1" applyAlignment="1">
      <alignment vertical="center"/>
    </xf>
    <xf numFmtId="0" fontId="0" fillId="4" borderId="0" xfId="0" applyFill="1"/>
    <xf numFmtId="0" fontId="24" fillId="3" borderId="0" xfId="0" applyFont="1" applyFill="1" applyAlignment="1">
      <alignment horizontal="center" vertical="center" wrapText="1"/>
    </xf>
    <xf numFmtId="0" fontId="24" fillId="0" borderId="0" xfId="0" applyFont="1" applyAlignment="1">
      <alignment horizontal="left" vertical="center" wrapText="1"/>
    </xf>
    <xf numFmtId="0" fontId="24" fillId="0" borderId="34" xfId="0" applyFont="1" applyBorder="1" applyAlignment="1">
      <alignment horizontal="center" vertical="center" wrapText="1"/>
    </xf>
    <xf numFmtId="0" fontId="24" fillId="0" borderId="0" xfId="0" applyFont="1" applyAlignment="1">
      <alignment horizontal="center" vertical="center" wrapText="1"/>
    </xf>
    <xf numFmtId="0" fontId="24" fillId="0" borderId="35" xfId="0" applyFont="1" applyBorder="1" applyAlignment="1">
      <alignment horizontal="center" vertical="center" wrapText="1"/>
    </xf>
    <xf numFmtId="0" fontId="25" fillId="0" borderId="0" xfId="0" applyFont="1" applyAlignment="1">
      <alignment horizontal="left" vertical="center" wrapText="1"/>
    </xf>
    <xf numFmtId="0" fontId="25" fillId="0" borderId="34" xfId="0" applyFont="1" applyBorder="1" applyAlignment="1">
      <alignment horizontal="center" vertical="center" wrapText="1"/>
    </xf>
    <xf numFmtId="0" fontId="25" fillId="0" borderId="0" xfId="0" applyFont="1" applyAlignment="1">
      <alignment horizontal="center" vertical="center" wrapText="1"/>
    </xf>
    <xf numFmtId="0" fontId="25" fillId="0" borderId="35" xfId="0" applyFont="1" applyBorder="1" applyAlignment="1">
      <alignment horizontal="center" vertical="center" wrapText="1"/>
    </xf>
    <xf numFmtId="0" fontId="26" fillId="0" borderId="34" xfId="0" applyFont="1" applyBorder="1" applyAlignment="1">
      <alignment horizontal="center" vertical="center" wrapText="1"/>
    </xf>
    <xf numFmtId="0" fontId="25" fillId="3" borderId="0" xfId="0" applyFont="1" applyFill="1" applyAlignment="1">
      <alignment horizontal="left" vertical="center" wrapText="1"/>
    </xf>
    <xf numFmtId="0" fontId="25" fillId="3" borderId="34" xfId="0" applyFont="1" applyFill="1" applyBorder="1" applyAlignment="1">
      <alignment horizontal="center" vertical="center" wrapText="1"/>
    </xf>
    <xf numFmtId="0" fontId="25" fillId="3" borderId="0" xfId="0" applyFont="1" applyFill="1" applyAlignment="1">
      <alignment horizontal="center" vertical="center" wrapText="1"/>
    </xf>
    <xf numFmtId="0" fontId="25" fillId="3" borderId="35" xfId="0" applyFont="1" applyFill="1" applyBorder="1" applyAlignment="1">
      <alignment horizontal="center" vertical="center" wrapText="1"/>
    </xf>
    <xf numFmtId="0" fontId="26" fillId="3" borderId="34" xfId="0" applyFont="1"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20" fillId="0" borderId="0" xfId="0" applyFont="1" applyAlignment="1">
      <alignment vertical="center"/>
    </xf>
    <xf numFmtId="0" fontId="20" fillId="0" borderId="0" xfId="0" applyFont="1" applyAlignment="1">
      <alignment horizontal="center" vertical="center"/>
    </xf>
    <xf numFmtId="0" fontId="20" fillId="0" borderId="0" xfId="0" applyFont="1" applyAlignment="1">
      <alignment horizontal="justify" vertical="center"/>
    </xf>
    <xf numFmtId="0" fontId="21" fillId="0" borderId="0" xfId="0" applyFont="1" applyAlignment="1">
      <alignment vertical="center"/>
    </xf>
    <xf numFmtId="0" fontId="21" fillId="0" borderId="0" xfId="0" applyFont="1" applyAlignment="1">
      <alignment vertical="center" wrapText="1"/>
    </xf>
    <xf numFmtId="0" fontId="21" fillId="0" borderId="0" xfId="0" applyFont="1" applyAlignment="1">
      <alignment horizontal="center" vertical="center"/>
    </xf>
    <xf numFmtId="0" fontId="28" fillId="0" borderId="0" xfId="0" applyFont="1" applyAlignment="1">
      <alignment horizontal="center" vertical="center" wrapText="1"/>
    </xf>
    <xf numFmtId="0" fontId="12" fillId="0" borderId="0" xfId="0" applyFont="1" applyAlignment="1">
      <alignment horizontal="center" vertical="center" wrapText="1"/>
    </xf>
    <xf numFmtId="0" fontId="29" fillId="0" borderId="0" xfId="0" applyFont="1" applyAlignment="1">
      <alignment vertical="center"/>
    </xf>
    <xf numFmtId="0" fontId="29" fillId="0" borderId="0" xfId="0" applyFont="1" applyAlignment="1">
      <alignment horizontal="center" vertical="center"/>
    </xf>
    <xf numFmtId="0" fontId="29" fillId="0" borderId="0" xfId="0" applyFont="1" applyAlignment="1">
      <alignment horizontal="justify" vertical="center"/>
    </xf>
    <xf numFmtId="0" fontId="30" fillId="0" borderId="0" xfId="0" applyFont="1" applyAlignment="1">
      <alignment vertical="center"/>
    </xf>
    <xf numFmtId="0" fontId="29" fillId="3" borderId="0" xfId="0" applyFont="1" applyFill="1" applyAlignment="1">
      <alignment horizontal="justify" vertical="center"/>
    </xf>
    <xf numFmtId="0" fontId="30" fillId="3" borderId="0" xfId="0" applyFont="1" applyFill="1" applyAlignment="1">
      <alignment vertical="center"/>
    </xf>
    <xf numFmtId="0" fontId="29" fillId="3" borderId="0" xfId="0" applyFont="1" applyFill="1" applyAlignment="1">
      <alignment vertical="center"/>
    </xf>
    <xf numFmtId="0" fontId="30" fillId="3" borderId="0" xfId="0" applyFont="1" applyFill="1" applyAlignment="1">
      <alignment vertical="center" wrapText="1"/>
    </xf>
    <xf numFmtId="0" fontId="30" fillId="0" borderId="0" xfId="0" applyFont="1" applyAlignment="1">
      <alignment vertical="center" wrapText="1"/>
    </xf>
    <xf numFmtId="0" fontId="31" fillId="3" borderId="0" xfId="0" applyFont="1" applyFill="1" applyAlignment="1">
      <alignment vertical="center" wrapText="1"/>
    </xf>
    <xf numFmtId="0" fontId="32" fillId="0" borderId="0" xfId="0" applyFont="1"/>
    <xf numFmtId="0" fontId="30" fillId="0" borderId="0" xfId="0" applyFont="1" applyAlignment="1">
      <alignment horizontal="center" vertical="center"/>
    </xf>
    <xf numFmtId="0" fontId="32" fillId="3" borderId="0" xfId="0" applyFont="1" applyFill="1"/>
    <xf numFmtId="0" fontId="33" fillId="0" borderId="0" xfId="0" applyFont="1"/>
    <xf numFmtId="0" fontId="33" fillId="0" borderId="0" xfId="0" applyFont="1" applyAlignment="1">
      <alignment wrapText="1"/>
    </xf>
    <xf numFmtId="0" fontId="32" fillId="0" borderId="0" xfId="0" applyFont="1" applyAlignment="1">
      <alignment wrapText="1"/>
    </xf>
    <xf numFmtId="0" fontId="20" fillId="0" borderId="0" xfId="0" applyFont="1"/>
    <xf numFmtId="0" fontId="20" fillId="3" borderId="0" xfId="0" applyFont="1" applyFill="1"/>
    <xf numFmtId="0" fontId="20" fillId="0" borderId="0" xfId="0" applyFont="1" applyAlignment="1">
      <alignment horizontal="center"/>
    </xf>
    <xf numFmtId="0" fontId="21" fillId="0" borderId="0" xfId="0" applyFont="1" applyAlignment="1">
      <alignment horizontal="justify" vertical="center"/>
    </xf>
    <xf numFmtId="0" fontId="21" fillId="3" borderId="0" xfId="0" applyFont="1" applyFill="1" applyAlignment="1">
      <alignment horizontal="justify" vertical="center"/>
    </xf>
    <xf numFmtId="0" fontId="21" fillId="0" borderId="0" xfId="0" applyFont="1" applyAlignment="1">
      <alignment wrapText="1"/>
    </xf>
    <xf numFmtId="0" fontId="21" fillId="0" borderId="33" xfId="0" applyNumberFormat="1" applyFont="1" applyBorder="1" applyAlignment="1">
      <alignment horizontal="center" vertical="center"/>
    </xf>
    <xf numFmtId="0" fontId="0" fillId="0" borderId="33" xfId="0" applyBorder="1"/>
    <xf numFmtId="0" fontId="21" fillId="0" borderId="33" xfId="0" applyNumberFormat="1" applyFont="1" applyBorder="1" applyAlignment="1">
      <alignment horizontal="center" vertical="center" wrapText="1"/>
    </xf>
    <xf numFmtId="0" fontId="21" fillId="0" borderId="0" xfId="0" applyFont="1" applyAlignment="1">
      <alignment horizontal="center"/>
    </xf>
    <xf numFmtId="0" fontId="0" fillId="3" borderId="0" xfId="0" applyFont="1" applyFill="1" applyAlignment="1">
      <alignment wrapText="1"/>
    </xf>
    <xf numFmtId="0" fontId="0" fillId="0" borderId="0" xfId="0" applyFont="1" applyAlignment="1">
      <alignment wrapText="1"/>
    </xf>
    <xf numFmtId="0" fontId="32" fillId="0" borderId="0" xfId="0" applyFont="1" applyAlignment="1">
      <alignment vertical="center" wrapText="1"/>
    </xf>
    <xf numFmtId="0" fontId="32" fillId="0" borderId="0" xfId="0" applyFont="1" applyAlignment="1">
      <alignment horizontal="center" vertical="center" wrapText="1"/>
    </xf>
    <xf numFmtId="0" fontId="32" fillId="0" borderId="0" xfId="0" applyFont="1" applyAlignment="1">
      <alignment horizontal="justify" vertical="center" wrapText="1"/>
    </xf>
    <xf numFmtId="0" fontId="33" fillId="0" borderId="0" xfId="0" applyFont="1" applyAlignment="1">
      <alignment horizontal="justify" vertical="center" wrapText="1"/>
    </xf>
    <xf numFmtId="0" fontId="32" fillId="3" borderId="0" xfId="0" applyFont="1" applyFill="1" applyAlignment="1">
      <alignment horizontal="justify" vertical="center" wrapText="1"/>
    </xf>
    <xf numFmtId="0" fontId="32" fillId="3" borderId="0" xfId="0" applyFont="1" applyFill="1" applyAlignment="1">
      <alignment vertical="center" wrapText="1"/>
    </xf>
    <xf numFmtId="0" fontId="33" fillId="0" borderId="0" xfId="0" applyFont="1" applyAlignment="1">
      <alignment vertical="center" wrapText="1"/>
    </xf>
    <xf numFmtId="0" fontId="33" fillId="3" borderId="0" xfId="0" applyFont="1" applyFill="1" applyAlignment="1">
      <alignment vertical="center" wrapText="1"/>
    </xf>
    <xf numFmtId="0" fontId="33" fillId="0" borderId="0" xfId="0" applyFont="1" applyAlignment="1">
      <alignment horizontal="center" vertical="center" wrapText="1"/>
    </xf>
    <xf numFmtId="0" fontId="0" fillId="3" borderId="0" xfId="0" applyFill="1" applyBorder="1"/>
    <xf numFmtId="0" fontId="0" fillId="0" borderId="0" xfId="0" applyBorder="1"/>
    <xf numFmtId="0" fontId="20" fillId="0" borderId="33" xfId="0" applyFont="1" applyBorder="1" applyAlignment="1">
      <alignment vertical="center"/>
    </xf>
    <xf numFmtId="0" fontId="20" fillId="0" borderId="33" xfId="0" applyFont="1" applyBorder="1" applyAlignment="1">
      <alignment horizontal="center" vertical="center"/>
    </xf>
    <xf numFmtId="0" fontId="20" fillId="0" borderId="33" xfId="0" applyFont="1" applyBorder="1" applyAlignment="1">
      <alignment horizontal="justify" vertical="center"/>
    </xf>
    <xf numFmtId="0" fontId="20" fillId="3" borderId="33" xfId="0" applyFont="1" applyFill="1" applyBorder="1" applyAlignment="1">
      <alignment horizontal="justify" vertical="center"/>
    </xf>
    <xf numFmtId="0" fontId="20" fillId="3" borderId="33" xfId="0" applyFont="1" applyFill="1" applyBorder="1" applyAlignment="1">
      <alignment vertical="center"/>
    </xf>
    <xf numFmtId="0" fontId="21" fillId="0" borderId="33" xfId="0" applyFont="1" applyBorder="1" applyAlignment="1">
      <alignment horizontal="center" vertical="center"/>
    </xf>
    <xf numFmtId="0" fontId="21" fillId="0" borderId="33" xfId="0" applyFont="1" applyBorder="1" applyAlignment="1">
      <alignment vertical="center"/>
    </xf>
    <xf numFmtId="0" fontId="0" fillId="3" borderId="33" xfId="0" applyFill="1" applyBorder="1"/>
    <xf numFmtId="0" fontId="32" fillId="3" borderId="0" xfId="0" applyFont="1" applyFill="1" applyAlignment="1">
      <alignment horizontal="center" vertical="center" wrapText="1"/>
    </xf>
    <xf numFmtId="0" fontId="32" fillId="0" borderId="34" xfId="0" applyFont="1" applyBorder="1" applyAlignment="1">
      <alignment horizontal="center" vertical="center" wrapText="1"/>
    </xf>
    <xf numFmtId="0" fontId="32" fillId="0" borderId="35" xfId="0" applyFont="1" applyBorder="1" applyAlignment="1">
      <alignment horizontal="center" vertical="center" wrapText="1"/>
    </xf>
    <xf numFmtId="0" fontId="33" fillId="3" borderId="0" xfId="0" applyFont="1" applyFill="1" applyAlignment="1">
      <alignment horizontal="center" vertical="center" wrapText="1"/>
    </xf>
    <xf numFmtId="0" fontId="33" fillId="0" borderId="34" xfId="0" applyFont="1" applyBorder="1" applyAlignment="1">
      <alignment horizontal="center" vertical="center" wrapText="1"/>
    </xf>
    <xf numFmtId="0" fontId="32" fillId="3" borderId="34" xfId="0" applyFont="1" applyFill="1" applyBorder="1" applyAlignment="1">
      <alignment horizontal="center" vertical="center" wrapText="1"/>
    </xf>
    <xf numFmtId="0" fontId="33" fillId="3" borderId="34" xfId="0" applyFont="1" applyFill="1" applyBorder="1" applyAlignment="1">
      <alignment horizontal="center" vertical="center" wrapText="1"/>
    </xf>
    <xf numFmtId="0" fontId="28" fillId="0" borderId="0" xfId="0" applyFont="1" applyBorder="1" applyAlignment="1">
      <alignment horizontal="center" vertical="center" wrapText="1"/>
    </xf>
    <xf numFmtId="0" fontId="32" fillId="0" borderId="0" xfId="0" applyFont="1" applyBorder="1" applyAlignment="1">
      <alignment horizontal="center" vertical="center" wrapText="1"/>
    </xf>
    <xf numFmtId="0" fontId="32" fillId="3" borderId="0" xfId="0" applyFont="1" applyFill="1" applyBorder="1" applyAlignment="1">
      <alignment horizontal="center" vertical="center" wrapText="1"/>
    </xf>
    <xf numFmtId="0" fontId="12" fillId="0" borderId="0" xfId="0" applyFont="1" applyBorder="1" applyAlignment="1">
      <alignment horizontal="center" vertical="center" wrapText="1"/>
    </xf>
    <xf numFmtId="0" fontId="12" fillId="0" borderId="0" xfId="0" applyFont="1" applyBorder="1" applyAlignment="1">
      <alignment horizontal="left" vertical="center" wrapText="1"/>
    </xf>
    <xf numFmtId="0" fontId="0" fillId="0" borderId="0"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33" xfId="0" applyFont="1" applyBorder="1" applyAlignment="1">
      <alignment horizontal="left" vertical="center" wrapText="1"/>
    </xf>
    <xf numFmtId="0" fontId="21" fillId="0" borderId="33" xfId="0" applyFont="1" applyBorder="1" applyAlignment="1">
      <alignment horizontal="center" vertical="center" wrapText="1"/>
    </xf>
    <xf numFmtId="0" fontId="21" fillId="0" borderId="33" xfId="0" applyFont="1" applyBorder="1" applyAlignment="1">
      <alignment horizontal="left" vertical="center" wrapText="1"/>
    </xf>
    <xf numFmtId="0" fontId="20" fillId="3" borderId="33" xfId="0" applyFont="1" applyFill="1" applyBorder="1" applyAlignment="1">
      <alignment horizontal="center" vertical="center" wrapText="1"/>
    </xf>
    <xf numFmtId="0" fontId="21" fillId="3" borderId="33" xfId="0" applyFont="1" applyFill="1" applyBorder="1" applyAlignment="1">
      <alignment horizontal="left" vertical="center" wrapText="1"/>
    </xf>
    <xf numFmtId="0" fontId="21" fillId="3" borderId="33" xfId="0" applyFont="1" applyFill="1" applyBorder="1" applyAlignment="1">
      <alignment horizontal="center" vertical="center" wrapText="1"/>
    </xf>
    <xf numFmtId="0" fontId="20" fillId="3" borderId="33" xfId="0" applyFont="1" applyFill="1" applyBorder="1" applyAlignment="1">
      <alignment horizontal="left" vertical="center" wrapText="1"/>
    </xf>
    <xf numFmtId="0" fontId="34" fillId="0" borderId="33" xfId="0" applyFont="1" applyBorder="1" applyAlignment="1">
      <alignment horizontal="center" vertical="center" wrapText="1"/>
    </xf>
    <xf numFmtId="0" fontId="35" fillId="0" borderId="33" xfId="0" applyNumberFormat="1" applyFont="1" applyBorder="1" applyAlignment="1">
      <alignment horizontal="center" vertical="center"/>
    </xf>
    <xf numFmtId="0" fontId="35" fillId="0" borderId="33" xfId="0" applyNumberFormat="1" applyFont="1" applyBorder="1" applyAlignment="1">
      <alignment horizontal="center" vertical="center" wrapText="1"/>
    </xf>
    <xf numFmtId="0" fontId="36" fillId="9" borderId="33" xfId="0" applyNumberFormat="1" applyFont="1" applyFill="1" applyBorder="1" applyAlignment="1">
      <alignment horizontal="center" vertical="center" shrinkToFit="1"/>
    </xf>
    <xf numFmtId="0" fontId="36" fillId="0" borderId="33" xfId="0" applyNumberFormat="1" applyFont="1" applyBorder="1" applyAlignment="1">
      <alignment horizontal="center" vertical="center"/>
    </xf>
    <xf numFmtId="0" fontId="21" fillId="9" borderId="33" xfId="0" applyNumberFormat="1" applyFont="1" applyFill="1" applyBorder="1" applyAlignment="1">
      <alignment horizontal="center" vertical="center" shrinkToFit="1"/>
    </xf>
    <xf numFmtId="0" fontId="35" fillId="0" borderId="36" xfId="0" applyNumberFormat="1" applyFont="1" applyBorder="1" applyAlignment="1">
      <alignment horizontal="center" vertical="center" wrapText="1"/>
    </xf>
    <xf numFmtId="0" fontId="35" fillId="0" borderId="36" xfId="0" applyNumberFormat="1" applyFont="1" applyBorder="1" applyAlignment="1">
      <alignment horizontal="center" vertical="center"/>
    </xf>
    <xf numFmtId="0" fontId="35" fillId="0" borderId="37" xfId="0" applyNumberFormat="1" applyFont="1" applyBorder="1" applyAlignment="1">
      <alignment horizontal="center" vertical="center"/>
    </xf>
    <xf numFmtId="176" fontId="20" fillId="0" borderId="33" xfId="0" applyNumberFormat="1" applyFont="1" applyBorder="1" applyAlignment="1">
      <alignment horizontal="center" vertical="center"/>
    </xf>
    <xf numFmtId="0" fontId="37" fillId="0" borderId="33"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customXml" Target="../customXml/item2.xml"/><Relationship Id="rId20" Type="http://schemas.openxmlformats.org/officeDocument/2006/relationships/customXml" Target="../customXml/item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t>金专</a:t>
            </a:r>
          </a:p>
        </c:rich>
      </c:tx>
      <c:layout/>
      <c:overlay val="0"/>
      <c:spPr>
        <a:noFill/>
        <a:ln>
          <a:noFill/>
        </a:ln>
        <a:effectLst/>
      </c:spPr>
    </c:title>
    <c:autoTitleDeleted val="0"/>
    <c:plotArea>
      <c:layout/>
      <c:barChart>
        <c:barDir val="col"/>
        <c:grouping val="clustered"/>
        <c:varyColors val="0"/>
        <c:ser>
          <c:idx val="0"/>
          <c:order val="0"/>
          <c:tx>
            <c:strRef>
              <c:f>总表!$C$1</c:f>
              <c:strCache>
                <c:ptCount val="1"/>
                <c:pt idx="0">
                  <c:v>“五金”建设</c:v>
                </c:pt>
              </c:strCache>
            </c:strRef>
          </c:tx>
          <c:spPr>
            <a:solidFill>
              <a:schemeClr val="accent1"/>
            </a:solidFill>
            <a:ln>
              <a:noFill/>
            </a:ln>
            <a:effectLst/>
          </c:spPr>
          <c:invertIfNegative val="0"/>
          <c:dLbls>
            <c:spPr>
              <a:noFill/>
              <a:ln>
                <a:noFill/>
              </a:ln>
              <a:effectLst/>
            </c:spPr>
            <c:txPr>
              <a:bodyPr rot="0" spcFirstLastPara="0" vertOverflow="ellipsis" vert="horz" wrap="square" lIns="38100" tIns="19050" rIns="38100" bIns="19050" anchor="ctr" anchorCtr="1"/>
              <a:lstStyle/>
              <a:p>
                <a:pPr>
                  <a:defRPr lang="zh-CN" sz="900" b="0" i="0" u="none" strike="noStrike" kern="1200" baseline="0">
                    <a:solidFill>
                      <a:schemeClr val="tx1">
                        <a:lumMod val="75000"/>
                        <a:lumOff val="25000"/>
                      </a:schemeClr>
                    </a:solidFill>
                    <a:latin typeface="+mn-lt"/>
                    <a:ea typeface="+mn-ea"/>
                    <a:cs typeface="+mn-cs"/>
                  </a:defRPr>
                </a:pP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总表!$B$2:$B$23</c:f>
              <c:strCache>
                <c:ptCount val="22"/>
                <c:pt idx="0">
                  <c:v>学院</c:v>
                </c:pt>
                <c:pt idx="1">
                  <c:v>文学与传媒学院</c:v>
                </c:pt>
                <c:pt idx="2">
                  <c:v>马克思主义学院</c:v>
                </c:pt>
                <c:pt idx="3">
                  <c:v>历史学院</c:v>
                </c:pt>
                <c:pt idx="4">
                  <c:v>数学与统计学院</c:v>
                </c:pt>
                <c:pt idx="5">
                  <c:v>信息科学技术学院</c:v>
                </c:pt>
                <c:pt idx="6">
                  <c:v>物理与电子工程学院</c:v>
                </c:pt>
                <c:pt idx="7">
                  <c:v>化学化工学院</c:v>
                </c:pt>
                <c:pt idx="8">
                  <c:v>外国语学院</c:v>
                </c:pt>
                <c:pt idx="9">
                  <c:v>旅游学院</c:v>
                </c:pt>
                <c:pt idx="10">
                  <c:v>体育学院</c:v>
                </c:pt>
                <c:pt idx="11">
                  <c:v>艺术学院</c:v>
                </c:pt>
                <c:pt idx="12">
                  <c:v>教师教育学院</c:v>
                </c:pt>
                <c:pt idx="13">
                  <c:v>生物与酿酒工程学院</c:v>
                </c:pt>
                <c:pt idx="14">
                  <c:v>机械工程学院</c:v>
                </c:pt>
                <c:pt idx="15">
                  <c:v>土木与建筑工程学院</c:v>
                </c:pt>
                <c:pt idx="16">
                  <c:v>数字经济学院</c:v>
                </c:pt>
                <c:pt idx="17">
                  <c:v>商学院</c:v>
                </c:pt>
                <c:pt idx="18">
                  <c:v>国际教育学院</c:v>
                </c:pt>
                <c:pt idx="19">
                  <c:v>教师教育研究院</c:v>
                </c:pt>
                <c:pt idx="20">
                  <c:v>泰山研究院</c:v>
                </c:pt>
                <c:pt idx="21">
                  <c:v>继续教育学院</c:v>
                </c:pt>
              </c:strCache>
            </c:strRef>
          </c:cat>
          <c:val>
            <c:numRef>
              <c:f>总表!$C$2:$C$23</c:f>
              <c:numCache>
                <c:formatCode>General</c:formatCode>
                <c:ptCount val="22"/>
                <c:pt idx="0">
                  <c:v>0</c:v>
                </c:pt>
                <c:pt idx="1">
                  <c:v>10</c:v>
                </c:pt>
                <c:pt idx="2">
                  <c:v>8</c:v>
                </c:pt>
                <c:pt idx="3">
                  <c:v>12</c:v>
                </c:pt>
                <c:pt idx="4">
                  <c:v>12</c:v>
                </c:pt>
                <c:pt idx="5">
                  <c:v>10</c:v>
                </c:pt>
                <c:pt idx="6">
                  <c:v>8</c:v>
                </c:pt>
                <c:pt idx="7">
                  <c:v>4</c:v>
                </c:pt>
                <c:pt idx="8">
                  <c:v>0</c:v>
                </c:pt>
                <c:pt idx="9">
                  <c:v>16</c:v>
                </c:pt>
                <c:pt idx="10">
                  <c:v>0</c:v>
                </c:pt>
                <c:pt idx="11">
                  <c:v>0</c:v>
                </c:pt>
                <c:pt idx="12">
                  <c:v>8</c:v>
                </c:pt>
                <c:pt idx="13">
                  <c:v>0</c:v>
                </c:pt>
                <c:pt idx="14">
                  <c:v>4</c:v>
                </c:pt>
                <c:pt idx="15">
                  <c:v>0</c:v>
                </c:pt>
                <c:pt idx="16">
                  <c:v>0</c:v>
                </c:pt>
                <c:pt idx="17">
                  <c:v>4</c:v>
                </c:pt>
                <c:pt idx="18">
                  <c:v>0</c:v>
                </c:pt>
                <c:pt idx="19">
                  <c:v>0</c:v>
                </c:pt>
                <c:pt idx="20">
                  <c:v>0</c:v>
                </c:pt>
                <c:pt idx="21">
                  <c:v>0</c:v>
                </c:pt>
              </c:numCache>
            </c:numRef>
          </c:val>
        </c:ser>
        <c:dLbls>
          <c:showLegendKey val="0"/>
          <c:showVal val="1"/>
          <c:showCatName val="0"/>
          <c:showSerName val="0"/>
          <c:showPercent val="0"/>
          <c:showBubbleSize val="0"/>
        </c:dLbls>
        <c:gapWidth val="150"/>
        <c:overlap val="0"/>
        <c:axId val="32489741"/>
        <c:axId val="162169718"/>
      </c:barChart>
      <c:catAx>
        <c:axId val="32489741"/>
        <c:scaling>
          <c:orientation val="minMax"/>
        </c:scaling>
        <c:delete val="0"/>
        <c:axPos val="b"/>
        <c:majorTickMark val="out"/>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162169718"/>
        <c:crosses val="autoZero"/>
        <c:auto val="1"/>
        <c:lblAlgn val="ctr"/>
        <c:lblOffset val="100"/>
        <c:noMultiLvlLbl val="0"/>
      </c:catAx>
      <c:valAx>
        <c:axId val="16216971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32489741"/>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t>从业技能</a:t>
            </a:r>
          </a:p>
        </c:rich>
      </c:tx>
      <c:layout/>
      <c:overlay val="0"/>
      <c:spPr>
        <a:noFill/>
        <a:ln>
          <a:noFill/>
        </a:ln>
        <a:effectLst/>
      </c:spPr>
    </c:title>
    <c:autoTitleDeleted val="0"/>
    <c:plotArea>
      <c:layout/>
      <c:barChart>
        <c:barDir val="col"/>
        <c:grouping val="clustered"/>
        <c:varyColors val="0"/>
        <c:ser>
          <c:idx val="0"/>
          <c:order val="0"/>
          <c:tx>
            <c:strRef>
              <c:f>总表!$N$1</c:f>
              <c:strCache>
                <c:ptCount val="1"/>
                <c:pt idx="0">
                  <c:v>学生发展</c:v>
                </c:pt>
              </c:strCache>
            </c:strRef>
          </c:tx>
          <c:spPr>
            <a:solidFill>
              <a:schemeClr val="accent1"/>
            </a:solidFill>
            <a:ln>
              <a:noFill/>
            </a:ln>
            <a:effectLst/>
          </c:spPr>
          <c:invertIfNegative val="0"/>
          <c:dLbls>
            <c:spPr>
              <a:noFill/>
              <a:ln>
                <a:noFill/>
              </a:ln>
              <a:effectLst/>
            </c:spPr>
            <c:txPr>
              <a:bodyPr rot="0" spcFirstLastPara="0" vertOverflow="ellipsis" vert="horz" wrap="square" lIns="38100" tIns="19050" rIns="38100" bIns="19050" anchor="ctr" anchorCtr="1"/>
              <a:lstStyle/>
              <a:p>
                <a:pPr>
                  <a:defRPr lang="zh-CN" sz="900" b="0" i="0" u="none" strike="noStrike" kern="1200" baseline="0">
                    <a:solidFill>
                      <a:schemeClr val="tx1">
                        <a:lumMod val="75000"/>
                        <a:lumOff val="25000"/>
                      </a:schemeClr>
                    </a:solidFill>
                    <a:latin typeface="+mn-lt"/>
                    <a:ea typeface="+mn-ea"/>
                    <a:cs typeface="+mn-cs"/>
                  </a:defRPr>
                </a:pP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总表!$B$2:$B$23</c:f>
              <c:strCache>
                <c:ptCount val="22"/>
                <c:pt idx="0">
                  <c:v>学院</c:v>
                </c:pt>
                <c:pt idx="1">
                  <c:v>文学与传媒学院</c:v>
                </c:pt>
                <c:pt idx="2">
                  <c:v>马克思主义学院</c:v>
                </c:pt>
                <c:pt idx="3">
                  <c:v>历史学院</c:v>
                </c:pt>
                <c:pt idx="4">
                  <c:v>数学与统计学院</c:v>
                </c:pt>
                <c:pt idx="5">
                  <c:v>信息科学技术学院</c:v>
                </c:pt>
                <c:pt idx="6">
                  <c:v>物理与电子工程学院</c:v>
                </c:pt>
                <c:pt idx="7">
                  <c:v>化学化工学院</c:v>
                </c:pt>
                <c:pt idx="8">
                  <c:v>外国语学院</c:v>
                </c:pt>
                <c:pt idx="9">
                  <c:v>旅游学院</c:v>
                </c:pt>
                <c:pt idx="10">
                  <c:v>体育学院</c:v>
                </c:pt>
                <c:pt idx="11">
                  <c:v>艺术学院</c:v>
                </c:pt>
                <c:pt idx="12">
                  <c:v>教师教育学院</c:v>
                </c:pt>
                <c:pt idx="13">
                  <c:v>生物与酿酒工程学院</c:v>
                </c:pt>
                <c:pt idx="14">
                  <c:v>机械工程学院</c:v>
                </c:pt>
                <c:pt idx="15">
                  <c:v>土木与建筑工程学院</c:v>
                </c:pt>
                <c:pt idx="16">
                  <c:v>数字经济学院</c:v>
                </c:pt>
                <c:pt idx="17">
                  <c:v>商学院</c:v>
                </c:pt>
                <c:pt idx="18">
                  <c:v>国际教育学院</c:v>
                </c:pt>
                <c:pt idx="19">
                  <c:v>教师教育研究院</c:v>
                </c:pt>
                <c:pt idx="20">
                  <c:v>泰山研究院</c:v>
                </c:pt>
                <c:pt idx="21">
                  <c:v>继续教育学院</c:v>
                </c:pt>
              </c:strCache>
            </c:strRef>
          </c:cat>
          <c:val>
            <c:numRef>
              <c:f>总表!$N$2:$N$23</c:f>
              <c:numCache>
                <c:formatCode>General</c:formatCode>
                <c:ptCount val="22"/>
                <c:pt idx="0">
                  <c:v>0</c:v>
                </c:pt>
                <c:pt idx="1">
                  <c:v>13</c:v>
                </c:pt>
                <c:pt idx="2">
                  <c:v>7</c:v>
                </c:pt>
                <c:pt idx="3">
                  <c:v>11</c:v>
                </c:pt>
                <c:pt idx="4">
                  <c:v>15.5</c:v>
                </c:pt>
                <c:pt idx="5">
                  <c:v>0</c:v>
                </c:pt>
                <c:pt idx="6">
                  <c:v>5.5</c:v>
                </c:pt>
                <c:pt idx="7">
                  <c:v>11.5</c:v>
                </c:pt>
                <c:pt idx="8">
                  <c:v>8</c:v>
                </c:pt>
                <c:pt idx="9">
                  <c:v>6</c:v>
                </c:pt>
                <c:pt idx="10">
                  <c:v>0</c:v>
                </c:pt>
                <c:pt idx="11">
                  <c:v>0</c:v>
                </c:pt>
                <c:pt idx="12">
                  <c:v>18.5</c:v>
                </c:pt>
                <c:pt idx="13">
                  <c:v>13</c:v>
                </c:pt>
                <c:pt idx="14">
                  <c:v>0</c:v>
                </c:pt>
                <c:pt idx="15">
                  <c:v>0</c:v>
                </c:pt>
                <c:pt idx="16">
                  <c:v>0</c:v>
                </c:pt>
                <c:pt idx="17">
                  <c:v>0</c:v>
                </c:pt>
                <c:pt idx="18">
                  <c:v>0</c:v>
                </c:pt>
                <c:pt idx="19">
                  <c:v>0</c:v>
                </c:pt>
                <c:pt idx="20">
                  <c:v>0</c:v>
                </c:pt>
                <c:pt idx="21">
                  <c:v>0</c:v>
                </c:pt>
              </c:numCache>
            </c:numRef>
          </c:val>
        </c:ser>
        <c:dLbls>
          <c:showLegendKey val="0"/>
          <c:showVal val="1"/>
          <c:showCatName val="0"/>
          <c:showSerName val="0"/>
          <c:showPercent val="0"/>
          <c:showBubbleSize val="0"/>
        </c:dLbls>
        <c:gapWidth val="150"/>
        <c:overlap val="0"/>
        <c:axId val="139687746"/>
        <c:axId val="552336514"/>
      </c:barChart>
      <c:catAx>
        <c:axId val="139687746"/>
        <c:scaling>
          <c:orientation val="minMax"/>
        </c:scaling>
        <c:delete val="0"/>
        <c:axPos val="b"/>
        <c:majorTickMark val="out"/>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552336514"/>
        <c:crosses val="autoZero"/>
        <c:auto val="1"/>
        <c:lblAlgn val="ctr"/>
        <c:lblOffset val="100"/>
        <c:noMultiLvlLbl val="0"/>
      </c:catAx>
      <c:valAx>
        <c:axId val="55233651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139687746"/>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t> 考研率</a:t>
            </a:r>
          </a:p>
        </c:rich>
      </c:tx>
      <c:layout/>
      <c:overlay val="0"/>
      <c:spPr>
        <a:noFill/>
        <a:ln>
          <a:noFill/>
        </a:ln>
        <a:effectLst/>
      </c:spPr>
    </c:title>
    <c:autoTitleDeleted val="0"/>
    <c:plotArea>
      <c:layout/>
      <c:barChart>
        <c:barDir val="col"/>
        <c:grouping val="clustered"/>
        <c:varyColors val="0"/>
        <c:ser>
          <c:idx val="0"/>
          <c:order val="0"/>
          <c:tx>
            <c:strRef>
              <c:f>总表!$O$1</c:f>
              <c:strCache>
                <c:ptCount val="1"/>
                <c:pt idx="0">
                  <c:v/>
                </c:pt>
              </c:strCache>
            </c:strRef>
          </c:tx>
          <c:spPr>
            <a:solidFill>
              <a:schemeClr val="accent1"/>
            </a:solidFill>
            <a:ln>
              <a:noFill/>
            </a:ln>
            <a:effectLst/>
          </c:spPr>
          <c:invertIfNegative val="0"/>
          <c:dLbls>
            <c:spPr>
              <a:noFill/>
              <a:ln>
                <a:noFill/>
              </a:ln>
              <a:effectLst/>
            </c:spPr>
            <c:txPr>
              <a:bodyPr rot="0" spcFirstLastPara="0" vertOverflow="ellipsis" vert="horz" wrap="square" lIns="38100" tIns="19050" rIns="38100" bIns="19050" anchor="ctr" anchorCtr="1"/>
              <a:lstStyle/>
              <a:p>
                <a:pPr>
                  <a:defRPr lang="zh-CN" sz="900" b="0" i="0" u="none" strike="noStrike" kern="1200" baseline="0">
                    <a:solidFill>
                      <a:schemeClr val="tx1">
                        <a:lumMod val="75000"/>
                        <a:lumOff val="25000"/>
                      </a:schemeClr>
                    </a:solidFill>
                    <a:latin typeface="+mn-lt"/>
                    <a:ea typeface="+mn-ea"/>
                    <a:cs typeface="+mn-cs"/>
                  </a:defRPr>
                </a:pP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总表!$B$2:$B$23</c:f>
              <c:strCache>
                <c:ptCount val="22"/>
                <c:pt idx="0">
                  <c:v>学院</c:v>
                </c:pt>
                <c:pt idx="1">
                  <c:v>文学与传媒学院</c:v>
                </c:pt>
                <c:pt idx="2">
                  <c:v>马克思主义学院</c:v>
                </c:pt>
                <c:pt idx="3">
                  <c:v>历史学院</c:v>
                </c:pt>
                <c:pt idx="4">
                  <c:v>数学与统计学院</c:v>
                </c:pt>
                <c:pt idx="5">
                  <c:v>信息科学技术学院</c:v>
                </c:pt>
                <c:pt idx="6">
                  <c:v>物理与电子工程学院</c:v>
                </c:pt>
                <c:pt idx="7">
                  <c:v>化学化工学院</c:v>
                </c:pt>
                <c:pt idx="8">
                  <c:v>外国语学院</c:v>
                </c:pt>
                <c:pt idx="9">
                  <c:v>旅游学院</c:v>
                </c:pt>
                <c:pt idx="10">
                  <c:v>体育学院</c:v>
                </c:pt>
                <c:pt idx="11">
                  <c:v>艺术学院</c:v>
                </c:pt>
                <c:pt idx="12">
                  <c:v>教师教育学院</c:v>
                </c:pt>
                <c:pt idx="13">
                  <c:v>生物与酿酒工程学院</c:v>
                </c:pt>
                <c:pt idx="14">
                  <c:v>机械工程学院</c:v>
                </c:pt>
                <c:pt idx="15">
                  <c:v>土木与建筑工程学院</c:v>
                </c:pt>
                <c:pt idx="16">
                  <c:v>数字经济学院</c:v>
                </c:pt>
                <c:pt idx="17">
                  <c:v>商学院</c:v>
                </c:pt>
                <c:pt idx="18">
                  <c:v>国际教育学院</c:v>
                </c:pt>
                <c:pt idx="19">
                  <c:v>教师教育研究院</c:v>
                </c:pt>
                <c:pt idx="20">
                  <c:v>泰山研究院</c:v>
                </c:pt>
                <c:pt idx="21">
                  <c:v>继续教育学院</c:v>
                </c:pt>
              </c:strCache>
            </c:strRef>
          </c:cat>
          <c:val>
            <c:numRef>
              <c:f>总表!$O$2:$O$23</c:f>
              <c:numCache>
                <c:formatCode>General</c:formatCode>
                <c:ptCount val="22"/>
                <c:pt idx="0">
                  <c:v>0</c:v>
                </c:pt>
                <c:pt idx="1" c:formatCode="0.00_ ">
                  <c:v>6.34166666666667</c:v>
                </c:pt>
                <c:pt idx="2" c:formatCode="0.00_ ">
                  <c:v>11.895</c:v>
                </c:pt>
                <c:pt idx="3" c:formatCode="0.00_ ">
                  <c:v>13.86</c:v>
                </c:pt>
                <c:pt idx="4" c:formatCode="0.00_ ">
                  <c:v>8.035</c:v>
                </c:pt>
                <c:pt idx="5" c:formatCode="0.00_ ">
                  <c:v>5.62666666666667</c:v>
                </c:pt>
                <c:pt idx="6" c:formatCode="0.00_ ">
                  <c:v>9.1</c:v>
                </c:pt>
                <c:pt idx="7" c:formatCode="0.00_ ">
                  <c:v>16.3783333333333</c:v>
                </c:pt>
                <c:pt idx="8" c:formatCode="0.00_ ">
                  <c:v>5.02</c:v>
                </c:pt>
                <c:pt idx="9" c:formatCode="0.00_ ">
                  <c:v>6.59833333333333</c:v>
                </c:pt>
                <c:pt idx="10" c:formatCode="0.00_ ">
                  <c:v>8.50833333333333</c:v>
                </c:pt>
                <c:pt idx="11" c:formatCode="0.00_ ">
                  <c:v>2.95333333333333</c:v>
                </c:pt>
                <c:pt idx="12" c:formatCode="0.00_ ">
                  <c:v>4.89666666666667</c:v>
                </c:pt>
                <c:pt idx="13" c:formatCode="0.00_ ">
                  <c:v>20.8016666666667</c:v>
                </c:pt>
                <c:pt idx="14" c:formatCode="0.00_ ">
                  <c:v>9.755</c:v>
                </c:pt>
                <c:pt idx="15" c:formatCode="0.00_ ">
                  <c:v>7.53666666666667</c:v>
                </c:pt>
                <c:pt idx="16" c:formatCode="0.00_ ">
                  <c:v>6.295</c:v>
                </c:pt>
                <c:pt idx="17" c:formatCode="0.00_ ">
                  <c:v>6.555</c:v>
                </c:pt>
                <c:pt idx="18" c:formatCode="0.00_ ">
                  <c:v>0</c:v>
                </c:pt>
                <c:pt idx="19" c:formatCode="0.00_ ">
                  <c:v>0</c:v>
                </c:pt>
                <c:pt idx="20" c:formatCode="0.00_ ">
                  <c:v>0</c:v>
                </c:pt>
                <c:pt idx="21" c:formatCode="0.00_ ">
                  <c:v>0</c:v>
                </c:pt>
              </c:numCache>
            </c:numRef>
          </c:val>
        </c:ser>
        <c:dLbls>
          <c:showLegendKey val="0"/>
          <c:showVal val="1"/>
          <c:showCatName val="0"/>
          <c:showSerName val="0"/>
          <c:showPercent val="0"/>
          <c:showBubbleSize val="0"/>
        </c:dLbls>
        <c:gapWidth val="150"/>
        <c:overlap val="0"/>
        <c:axId val="657775508"/>
        <c:axId val="591358244"/>
      </c:barChart>
      <c:catAx>
        <c:axId val="657775508"/>
        <c:scaling>
          <c:orientation val="minMax"/>
        </c:scaling>
        <c:delete val="0"/>
        <c:axPos val="b"/>
        <c:majorTickMark val="out"/>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591358244"/>
        <c:crosses val="autoZero"/>
        <c:auto val="1"/>
        <c:lblAlgn val="ctr"/>
        <c:lblOffset val="100"/>
        <c:noMultiLvlLbl val="0"/>
      </c:catAx>
      <c:valAx>
        <c:axId val="5913582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657775508"/>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0"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p>
      </c:txPr>
    </c:title>
    <c:autoTitleDeleted val="0"/>
    <c:plotArea>
      <c:layout/>
      <c:barChart>
        <c:barDir val="col"/>
        <c:grouping val="clustered"/>
        <c:varyColors val="0"/>
        <c:ser>
          <c:idx val="0"/>
          <c:order val="0"/>
          <c:tx>
            <c:strRef>
              <c:f>总表!$Q$1</c:f>
              <c:strCache>
                <c:ptCount val="1"/>
                <c:pt idx="0">
                  <c:v>总分</c:v>
                </c:pt>
              </c:strCache>
            </c:strRef>
          </c:tx>
          <c:spPr>
            <a:solidFill>
              <a:schemeClr val="accent1"/>
            </a:solidFill>
            <a:ln>
              <a:noFill/>
            </a:ln>
            <a:effectLst/>
          </c:spPr>
          <c:invertIfNegative val="0"/>
          <c:dLbls>
            <c:spPr>
              <a:noFill/>
              <a:ln>
                <a:noFill/>
              </a:ln>
              <a:effectLst/>
            </c:spPr>
            <c:txPr>
              <a:bodyPr rot="0" spcFirstLastPara="0" vertOverflow="ellipsis" vert="horz" wrap="square" lIns="38100" tIns="19050" rIns="38100" bIns="19050" anchor="ctr" anchorCtr="1"/>
              <a:lstStyle/>
              <a:p>
                <a:pPr>
                  <a:defRPr lang="zh-CN" sz="900" b="0" i="0" u="none" strike="noStrike" kern="1200" baseline="0">
                    <a:solidFill>
                      <a:schemeClr val="tx1">
                        <a:lumMod val="75000"/>
                        <a:lumOff val="25000"/>
                      </a:schemeClr>
                    </a:solidFill>
                    <a:latin typeface="+mn-lt"/>
                    <a:ea typeface="+mn-ea"/>
                    <a:cs typeface="+mn-cs"/>
                  </a:defRPr>
                </a:pP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总表!$B$2:$B$23</c:f>
              <c:strCache>
                <c:ptCount val="22"/>
                <c:pt idx="0">
                  <c:v>学院</c:v>
                </c:pt>
                <c:pt idx="1">
                  <c:v>文学与传媒学院</c:v>
                </c:pt>
                <c:pt idx="2">
                  <c:v>马克思主义学院</c:v>
                </c:pt>
                <c:pt idx="3">
                  <c:v>历史学院</c:v>
                </c:pt>
                <c:pt idx="4">
                  <c:v>数学与统计学院</c:v>
                </c:pt>
                <c:pt idx="5">
                  <c:v>信息科学技术学院</c:v>
                </c:pt>
                <c:pt idx="6">
                  <c:v>物理与电子工程学院</c:v>
                </c:pt>
                <c:pt idx="7">
                  <c:v>化学化工学院</c:v>
                </c:pt>
                <c:pt idx="8">
                  <c:v>外国语学院</c:v>
                </c:pt>
                <c:pt idx="9">
                  <c:v>旅游学院</c:v>
                </c:pt>
                <c:pt idx="10">
                  <c:v>体育学院</c:v>
                </c:pt>
                <c:pt idx="11">
                  <c:v>艺术学院</c:v>
                </c:pt>
                <c:pt idx="12">
                  <c:v>教师教育学院</c:v>
                </c:pt>
                <c:pt idx="13">
                  <c:v>生物与酿酒工程学院</c:v>
                </c:pt>
                <c:pt idx="14">
                  <c:v>机械工程学院</c:v>
                </c:pt>
                <c:pt idx="15">
                  <c:v>土木与建筑工程学院</c:v>
                </c:pt>
                <c:pt idx="16">
                  <c:v>数字经济学院</c:v>
                </c:pt>
                <c:pt idx="17">
                  <c:v>商学院</c:v>
                </c:pt>
                <c:pt idx="18">
                  <c:v>国际教育学院</c:v>
                </c:pt>
                <c:pt idx="19">
                  <c:v>教师教育研究院</c:v>
                </c:pt>
                <c:pt idx="20">
                  <c:v>泰山研究院</c:v>
                </c:pt>
                <c:pt idx="21">
                  <c:v>继续教育学院</c:v>
                </c:pt>
              </c:strCache>
            </c:strRef>
          </c:cat>
          <c:val>
            <c:numRef>
              <c:f>总表!$Q$2:$Q$23</c:f>
              <c:numCache>
                <c:formatCode>General</c:formatCode>
                <c:ptCount val="22"/>
                <c:pt idx="1" c:formatCode="0.00_ ">
                  <c:v>0</c:v>
                </c:pt>
                <c:pt idx="2" c:formatCode="0.00_ ">
                  <c:v>0</c:v>
                </c:pt>
                <c:pt idx="3" c:formatCode="0.00_ ">
                  <c:v>0</c:v>
                </c:pt>
                <c:pt idx="4" c:formatCode="0.00_ ">
                  <c:v>0</c:v>
                </c:pt>
                <c:pt idx="5" c:formatCode="0.00_ ">
                  <c:v>0</c:v>
                </c:pt>
                <c:pt idx="6" c:formatCode="0.00_ ">
                  <c:v>0</c:v>
                </c:pt>
                <c:pt idx="7" c:formatCode="0.00_ ">
                  <c:v>0</c:v>
                </c:pt>
                <c:pt idx="8" c:formatCode="0.00_ ">
                  <c:v>0</c:v>
                </c:pt>
                <c:pt idx="9" c:formatCode="0.00_ ">
                  <c:v>0</c:v>
                </c:pt>
                <c:pt idx="10" c:formatCode="0.00_ ">
                  <c:v>0</c:v>
                </c:pt>
                <c:pt idx="11" c:formatCode="0.00_ ">
                  <c:v>0</c:v>
                </c:pt>
                <c:pt idx="12" c:formatCode="0.00_ ">
                  <c:v>0</c:v>
                </c:pt>
                <c:pt idx="13" c:formatCode="0.00_ ">
                  <c:v>0</c:v>
                </c:pt>
                <c:pt idx="14" c:formatCode="0.00_ ">
                  <c:v>0</c:v>
                </c:pt>
                <c:pt idx="15" c:formatCode="0.00_ ">
                  <c:v>0</c:v>
                </c:pt>
                <c:pt idx="16" c:formatCode="0.00_ ">
                  <c:v>0</c:v>
                </c:pt>
                <c:pt idx="17" c:formatCode="0.00_ ">
                  <c:v>0</c:v>
                </c:pt>
                <c:pt idx="18" c:formatCode="0.00_ ">
                  <c:v>0</c:v>
                </c:pt>
                <c:pt idx="19" c:formatCode="0.00_ ">
                  <c:v>0</c:v>
                </c:pt>
                <c:pt idx="20" c:formatCode="0.00_ ">
                  <c:v>0</c:v>
                </c:pt>
                <c:pt idx="21" c:formatCode="0.00_ ">
                  <c:v>0</c:v>
                </c:pt>
              </c:numCache>
            </c:numRef>
          </c:val>
        </c:ser>
        <c:dLbls>
          <c:showLegendKey val="0"/>
          <c:showVal val="1"/>
          <c:showCatName val="0"/>
          <c:showSerName val="0"/>
          <c:showPercent val="0"/>
          <c:showBubbleSize val="0"/>
        </c:dLbls>
        <c:gapWidth val="150"/>
        <c:overlap val="0"/>
        <c:axId val="136840263"/>
        <c:axId val="668004926"/>
      </c:barChart>
      <c:catAx>
        <c:axId val="136840263"/>
        <c:scaling>
          <c:orientation val="minMax"/>
        </c:scaling>
        <c:delete val="0"/>
        <c:axPos val="b"/>
        <c:majorTickMark val="out"/>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668004926"/>
        <c:crosses val="autoZero"/>
        <c:auto val="1"/>
        <c:lblAlgn val="ctr"/>
        <c:lblOffset val="100"/>
        <c:noMultiLvlLbl val="0"/>
      </c:catAx>
      <c:valAx>
        <c:axId val="66800492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136840263"/>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t> 金课</a:t>
            </a:r>
          </a:p>
        </c:rich>
      </c:tx>
      <c:layout/>
      <c:overlay val="0"/>
      <c:spPr>
        <a:noFill/>
        <a:ln>
          <a:noFill/>
        </a:ln>
        <a:effectLst/>
      </c:spPr>
    </c:title>
    <c:autoTitleDeleted val="0"/>
    <c:plotArea>
      <c:layout/>
      <c:barChart>
        <c:barDir val="col"/>
        <c:grouping val="clustered"/>
        <c:varyColors val="0"/>
        <c:ser>
          <c:idx val="0"/>
          <c:order val="0"/>
          <c:tx>
            <c:strRef>
              <c:f>总表!$D$1</c:f>
              <c:strCache>
                <c:ptCount val="1"/>
                <c:pt idx="0">
                  <c:v/>
                </c:pt>
              </c:strCache>
            </c:strRef>
          </c:tx>
          <c:spPr>
            <a:solidFill>
              <a:schemeClr val="accent1"/>
            </a:solidFill>
            <a:ln>
              <a:noFill/>
            </a:ln>
            <a:effectLst/>
          </c:spPr>
          <c:invertIfNegative val="0"/>
          <c:dLbls>
            <c:spPr>
              <a:noFill/>
              <a:ln>
                <a:noFill/>
              </a:ln>
              <a:effectLst/>
            </c:spPr>
            <c:txPr>
              <a:bodyPr rot="0" spcFirstLastPara="0" vertOverflow="ellipsis" vert="horz" wrap="square" lIns="38100" tIns="19050" rIns="38100" bIns="19050" anchor="ctr" anchorCtr="1"/>
              <a:lstStyle/>
              <a:p>
                <a:pPr>
                  <a:defRPr lang="zh-CN" sz="900" b="0" i="0" u="none" strike="noStrike" kern="1200" baseline="0">
                    <a:solidFill>
                      <a:schemeClr val="tx1">
                        <a:lumMod val="75000"/>
                        <a:lumOff val="25000"/>
                      </a:schemeClr>
                    </a:solidFill>
                    <a:latin typeface="+mn-lt"/>
                    <a:ea typeface="+mn-ea"/>
                    <a:cs typeface="+mn-cs"/>
                  </a:defRPr>
                </a:pP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总表!$B$2:$B$23</c:f>
              <c:strCache>
                <c:ptCount val="22"/>
                <c:pt idx="0">
                  <c:v>学院</c:v>
                </c:pt>
                <c:pt idx="1">
                  <c:v>文学与传媒学院</c:v>
                </c:pt>
                <c:pt idx="2">
                  <c:v>马克思主义学院</c:v>
                </c:pt>
                <c:pt idx="3">
                  <c:v>历史学院</c:v>
                </c:pt>
                <c:pt idx="4">
                  <c:v>数学与统计学院</c:v>
                </c:pt>
                <c:pt idx="5">
                  <c:v>信息科学技术学院</c:v>
                </c:pt>
                <c:pt idx="6">
                  <c:v>物理与电子工程学院</c:v>
                </c:pt>
                <c:pt idx="7">
                  <c:v>化学化工学院</c:v>
                </c:pt>
                <c:pt idx="8">
                  <c:v>外国语学院</c:v>
                </c:pt>
                <c:pt idx="9">
                  <c:v>旅游学院</c:v>
                </c:pt>
                <c:pt idx="10">
                  <c:v>体育学院</c:v>
                </c:pt>
                <c:pt idx="11">
                  <c:v>艺术学院</c:v>
                </c:pt>
                <c:pt idx="12">
                  <c:v>教师教育学院</c:v>
                </c:pt>
                <c:pt idx="13">
                  <c:v>生物与酿酒工程学院</c:v>
                </c:pt>
                <c:pt idx="14">
                  <c:v>机械工程学院</c:v>
                </c:pt>
                <c:pt idx="15">
                  <c:v>土木与建筑工程学院</c:v>
                </c:pt>
                <c:pt idx="16">
                  <c:v>数字经济学院</c:v>
                </c:pt>
                <c:pt idx="17">
                  <c:v>商学院</c:v>
                </c:pt>
                <c:pt idx="18">
                  <c:v>国际教育学院</c:v>
                </c:pt>
                <c:pt idx="19">
                  <c:v>教师教育研究院</c:v>
                </c:pt>
                <c:pt idx="20">
                  <c:v>泰山研究院</c:v>
                </c:pt>
                <c:pt idx="21">
                  <c:v>继续教育学院</c:v>
                </c:pt>
              </c:strCache>
            </c:strRef>
          </c:cat>
          <c:val>
            <c:numRef>
              <c:f>总表!$D$2:$D$23</c:f>
              <c:numCache>
                <c:formatCode>General</c:formatCode>
                <c:ptCount val="22"/>
                <c:pt idx="0">
                  <c:v>0</c:v>
                </c:pt>
                <c:pt idx="1">
                  <c:v>12.5</c:v>
                </c:pt>
                <c:pt idx="2">
                  <c:v>19.5</c:v>
                </c:pt>
                <c:pt idx="3">
                  <c:v>8</c:v>
                </c:pt>
                <c:pt idx="4">
                  <c:v>9.5</c:v>
                </c:pt>
                <c:pt idx="5">
                  <c:v>8</c:v>
                </c:pt>
                <c:pt idx="6">
                  <c:v>13</c:v>
                </c:pt>
                <c:pt idx="7">
                  <c:v>4</c:v>
                </c:pt>
                <c:pt idx="8">
                  <c:v>3</c:v>
                </c:pt>
                <c:pt idx="9">
                  <c:v>22</c:v>
                </c:pt>
                <c:pt idx="10">
                  <c:v>1.5</c:v>
                </c:pt>
                <c:pt idx="11">
                  <c:v>3.5</c:v>
                </c:pt>
                <c:pt idx="12">
                  <c:v>7</c:v>
                </c:pt>
                <c:pt idx="13">
                  <c:v>4.5</c:v>
                </c:pt>
                <c:pt idx="14">
                  <c:v>0.5</c:v>
                </c:pt>
                <c:pt idx="15">
                  <c:v>4</c:v>
                </c:pt>
                <c:pt idx="16">
                  <c:v>1</c:v>
                </c:pt>
                <c:pt idx="17">
                  <c:v>2.5</c:v>
                </c:pt>
                <c:pt idx="18">
                  <c:v>0</c:v>
                </c:pt>
                <c:pt idx="19">
                  <c:v>0</c:v>
                </c:pt>
                <c:pt idx="20">
                  <c:v>0</c:v>
                </c:pt>
                <c:pt idx="21">
                  <c:v>0</c:v>
                </c:pt>
              </c:numCache>
            </c:numRef>
          </c:val>
        </c:ser>
        <c:dLbls>
          <c:showLegendKey val="0"/>
          <c:showVal val="1"/>
          <c:showCatName val="0"/>
          <c:showSerName val="0"/>
          <c:showPercent val="0"/>
          <c:showBubbleSize val="0"/>
        </c:dLbls>
        <c:gapWidth val="150"/>
        <c:overlap val="0"/>
        <c:axId val="765374118"/>
        <c:axId val="137881923"/>
      </c:barChart>
      <c:catAx>
        <c:axId val="765374118"/>
        <c:scaling>
          <c:orientation val="minMax"/>
        </c:scaling>
        <c:delete val="0"/>
        <c:axPos val="b"/>
        <c:majorTickMark val="out"/>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137881923"/>
        <c:crosses val="autoZero"/>
        <c:auto val="1"/>
        <c:lblAlgn val="ctr"/>
        <c:lblOffset val="100"/>
        <c:noMultiLvlLbl val="0"/>
      </c:catAx>
      <c:valAx>
        <c:axId val="1378819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765374118"/>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t> 金地</a:t>
            </a:r>
          </a:p>
        </c:rich>
      </c:tx>
      <c:layout/>
      <c:overlay val="0"/>
      <c:spPr>
        <a:noFill/>
        <a:ln>
          <a:noFill/>
        </a:ln>
        <a:effectLst/>
      </c:spPr>
    </c:title>
    <c:autoTitleDeleted val="0"/>
    <c:plotArea>
      <c:layout/>
      <c:barChart>
        <c:barDir val="col"/>
        <c:grouping val="clustered"/>
        <c:varyColors val="0"/>
        <c:ser>
          <c:idx val="0"/>
          <c:order val="0"/>
          <c:tx>
            <c:strRef>
              <c:f>总表!$E$1</c:f>
              <c:strCache>
                <c:ptCount val="1"/>
                <c:pt idx="0">
                  <c:v/>
                </c:pt>
              </c:strCache>
            </c:strRef>
          </c:tx>
          <c:spPr>
            <a:solidFill>
              <a:schemeClr val="accent1"/>
            </a:solidFill>
            <a:ln>
              <a:noFill/>
            </a:ln>
            <a:effectLst/>
          </c:spPr>
          <c:invertIfNegative val="0"/>
          <c:dLbls>
            <c:spPr>
              <a:noFill/>
              <a:ln>
                <a:noFill/>
              </a:ln>
              <a:effectLst/>
            </c:spPr>
            <c:txPr>
              <a:bodyPr rot="0" spcFirstLastPara="0" vertOverflow="ellipsis" vert="horz" wrap="square" lIns="38100" tIns="19050" rIns="38100" bIns="19050" anchor="ctr" anchorCtr="1"/>
              <a:lstStyle/>
              <a:p>
                <a:pPr>
                  <a:defRPr lang="zh-CN" sz="900" b="0" i="0" u="none" strike="noStrike" kern="1200" baseline="0">
                    <a:solidFill>
                      <a:schemeClr val="tx1">
                        <a:lumMod val="75000"/>
                        <a:lumOff val="25000"/>
                      </a:schemeClr>
                    </a:solidFill>
                    <a:latin typeface="+mn-lt"/>
                    <a:ea typeface="+mn-ea"/>
                    <a:cs typeface="+mn-cs"/>
                  </a:defRPr>
                </a:pP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总表!$B$2:$B$23</c:f>
              <c:strCache>
                <c:ptCount val="22"/>
                <c:pt idx="0">
                  <c:v>学院</c:v>
                </c:pt>
                <c:pt idx="1">
                  <c:v>文学与传媒学院</c:v>
                </c:pt>
                <c:pt idx="2">
                  <c:v>马克思主义学院</c:v>
                </c:pt>
                <c:pt idx="3">
                  <c:v>历史学院</c:v>
                </c:pt>
                <c:pt idx="4">
                  <c:v>数学与统计学院</c:v>
                </c:pt>
                <c:pt idx="5">
                  <c:v>信息科学技术学院</c:v>
                </c:pt>
                <c:pt idx="6">
                  <c:v>物理与电子工程学院</c:v>
                </c:pt>
                <c:pt idx="7">
                  <c:v>化学化工学院</c:v>
                </c:pt>
                <c:pt idx="8">
                  <c:v>外国语学院</c:v>
                </c:pt>
                <c:pt idx="9">
                  <c:v>旅游学院</c:v>
                </c:pt>
                <c:pt idx="10">
                  <c:v>体育学院</c:v>
                </c:pt>
                <c:pt idx="11">
                  <c:v>艺术学院</c:v>
                </c:pt>
                <c:pt idx="12">
                  <c:v>教师教育学院</c:v>
                </c:pt>
                <c:pt idx="13">
                  <c:v>生物与酿酒工程学院</c:v>
                </c:pt>
                <c:pt idx="14">
                  <c:v>机械工程学院</c:v>
                </c:pt>
                <c:pt idx="15">
                  <c:v>土木与建筑工程学院</c:v>
                </c:pt>
                <c:pt idx="16">
                  <c:v>数字经济学院</c:v>
                </c:pt>
                <c:pt idx="17">
                  <c:v>商学院</c:v>
                </c:pt>
                <c:pt idx="18">
                  <c:v>国际教育学院</c:v>
                </c:pt>
                <c:pt idx="19">
                  <c:v>教师教育研究院</c:v>
                </c:pt>
                <c:pt idx="20">
                  <c:v>泰山研究院</c:v>
                </c:pt>
                <c:pt idx="21">
                  <c:v>继续教育学院</c:v>
                </c:pt>
              </c:strCache>
            </c:strRef>
          </c:cat>
          <c:val>
            <c:numRef>
              <c:f>总表!$E$2:$E$23</c:f>
              <c:numCache>
                <c:formatCode>General</c:formatCode>
                <c:ptCount val="22"/>
                <c:pt idx="0">
                  <c:v>0</c:v>
                </c:pt>
                <c:pt idx="1">
                  <c:v>0</c:v>
                </c:pt>
                <c:pt idx="2">
                  <c:v>2</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ser>
        <c:dLbls>
          <c:showLegendKey val="0"/>
          <c:showVal val="1"/>
          <c:showCatName val="0"/>
          <c:showSerName val="0"/>
          <c:showPercent val="0"/>
          <c:showBubbleSize val="0"/>
        </c:dLbls>
        <c:gapWidth val="150"/>
        <c:overlap val="0"/>
        <c:axId val="236549696"/>
        <c:axId val="841358322"/>
      </c:barChart>
      <c:catAx>
        <c:axId val="236549696"/>
        <c:scaling>
          <c:orientation val="minMax"/>
        </c:scaling>
        <c:delete val="0"/>
        <c:axPos val="b"/>
        <c:majorTickMark val="out"/>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841358322"/>
        <c:crosses val="autoZero"/>
        <c:auto val="1"/>
        <c:lblAlgn val="ctr"/>
        <c:lblOffset val="100"/>
        <c:noMultiLvlLbl val="0"/>
      </c:catAx>
      <c:valAx>
        <c:axId val="84135832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236549696"/>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t> 金师</a:t>
            </a:r>
          </a:p>
        </c:rich>
      </c:tx>
      <c:layout/>
      <c:overlay val="0"/>
      <c:spPr>
        <a:noFill/>
        <a:ln>
          <a:noFill/>
        </a:ln>
        <a:effectLst/>
      </c:spPr>
    </c:title>
    <c:autoTitleDeleted val="0"/>
    <c:plotArea>
      <c:layout/>
      <c:barChart>
        <c:barDir val="col"/>
        <c:grouping val="clustered"/>
        <c:varyColors val="0"/>
        <c:ser>
          <c:idx val="0"/>
          <c:order val="0"/>
          <c:tx>
            <c:strRef>
              <c:f>总表!$F$1</c:f>
              <c:strCache>
                <c:ptCount val="1"/>
                <c:pt idx="0">
                  <c:v/>
                </c:pt>
              </c:strCache>
            </c:strRef>
          </c:tx>
          <c:spPr>
            <a:solidFill>
              <a:schemeClr val="accent1"/>
            </a:solidFill>
            <a:ln>
              <a:noFill/>
            </a:ln>
            <a:effectLst/>
          </c:spPr>
          <c:invertIfNegative val="0"/>
          <c:dLbls>
            <c:spPr>
              <a:noFill/>
              <a:ln>
                <a:noFill/>
              </a:ln>
              <a:effectLst/>
            </c:spPr>
            <c:txPr>
              <a:bodyPr rot="0" spcFirstLastPara="0" vertOverflow="ellipsis" vert="horz" wrap="square" lIns="38100" tIns="19050" rIns="38100" bIns="19050" anchor="ctr" anchorCtr="1"/>
              <a:lstStyle/>
              <a:p>
                <a:pPr>
                  <a:defRPr lang="zh-CN" sz="900" b="0" i="0" u="none" strike="noStrike" kern="1200" baseline="0">
                    <a:solidFill>
                      <a:schemeClr val="tx1">
                        <a:lumMod val="75000"/>
                        <a:lumOff val="25000"/>
                      </a:schemeClr>
                    </a:solidFill>
                    <a:latin typeface="+mn-lt"/>
                    <a:ea typeface="+mn-ea"/>
                    <a:cs typeface="+mn-cs"/>
                  </a:defRPr>
                </a:pP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总表!$B$2:$B$23</c:f>
              <c:strCache>
                <c:ptCount val="22"/>
                <c:pt idx="0">
                  <c:v>学院</c:v>
                </c:pt>
                <c:pt idx="1">
                  <c:v>文学与传媒学院</c:v>
                </c:pt>
                <c:pt idx="2">
                  <c:v>马克思主义学院</c:v>
                </c:pt>
                <c:pt idx="3">
                  <c:v>历史学院</c:v>
                </c:pt>
                <c:pt idx="4">
                  <c:v>数学与统计学院</c:v>
                </c:pt>
                <c:pt idx="5">
                  <c:v>信息科学技术学院</c:v>
                </c:pt>
                <c:pt idx="6">
                  <c:v>物理与电子工程学院</c:v>
                </c:pt>
                <c:pt idx="7">
                  <c:v>化学化工学院</c:v>
                </c:pt>
                <c:pt idx="8">
                  <c:v>外国语学院</c:v>
                </c:pt>
                <c:pt idx="9">
                  <c:v>旅游学院</c:v>
                </c:pt>
                <c:pt idx="10">
                  <c:v>体育学院</c:v>
                </c:pt>
                <c:pt idx="11">
                  <c:v>艺术学院</c:v>
                </c:pt>
                <c:pt idx="12">
                  <c:v>教师教育学院</c:v>
                </c:pt>
                <c:pt idx="13">
                  <c:v>生物与酿酒工程学院</c:v>
                </c:pt>
                <c:pt idx="14">
                  <c:v>机械工程学院</c:v>
                </c:pt>
                <c:pt idx="15">
                  <c:v>土木与建筑工程学院</c:v>
                </c:pt>
                <c:pt idx="16">
                  <c:v>数字经济学院</c:v>
                </c:pt>
                <c:pt idx="17">
                  <c:v>商学院</c:v>
                </c:pt>
                <c:pt idx="18">
                  <c:v>国际教育学院</c:v>
                </c:pt>
                <c:pt idx="19">
                  <c:v>教师教育研究院</c:v>
                </c:pt>
                <c:pt idx="20">
                  <c:v>泰山研究院</c:v>
                </c:pt>
                <c:pt idx="21">
                  <c:v>继续教育学院</c:v>
                </c:pt>
              </c:strCache>
            </c:strRef>
          </c:cat>
          <c:val>
            <c:numRef>
              <c:f>总表!$F$2:$F$23</c:f>
              <c:numCache>
                <c:formatCode>General</c:formatCode>
                <c:ptCount val="22"/>
                <c:pt idx="0">
                  <c:v>0</c:v>
                </c:pt>
                <c:pt idx="1">
                  <c:v>0</c:v>
                </c:pt>
                <c:pt idx="2">
                  <c:v>0</c:v>
                </c:pt>
                <c:pt idx="3">
                  <c:v>0</c:v>
                </c:pt>
                <c:pt idx="4">
                  <c:v>2</c:v>
                </c:pt>
                <c:pt idx="5">
                  <c:v>0</c:v>
                </c:pt>
                <c:pt idx="6">
                  <c:v>6</c:v>
                </c:pt>
                <c:pt idx="7">
                  <c:v>0</c:v>
                </c:pt>
                <c:pt idx="8">
                  <c:v>0</c:v>
                </c:pt>
                <c:pt idx="9">
                  <c:v>2</c:v>
                </c:pt>
                <c:pt idx="10">
                  <c:v>0</c:v>
                </c:pt>
                <c:pt idx="11">
                  <c:v>0</c:v>
                </c:pt>
                <c:pt idx="12">
                  <c:v>2</c:v>
                </c:pt>
                <c:pt idx="13">
                  <c:v>0</c:v>
                </c:pt>
                <c:pt idx="14">
                  <c:v>0</c:v>
                </c:pt>
                <c:pt idx="15">
                  <c:v>0</c:v>
                </c:pt>
                <c:pt idx="16">
                  <c:v>0</c:v>
                </c:pt>
                <c:pt idx="17">
                  <c:v>0</c:v>
                </c:pt>
                <c:pt idx="18">
                  <c:v>0</c:v>
                </c:pt>
                <c:pt idx="19">
                  <c:v>0</c:v>
                </c:pt>
                <c:pt idx="20">
                  <c:v>0</c:v>
                </c:pt>
                <c:pt idx="21">
                  <c:v>0</c:v>
                </c:pt>
              </c:numCache>
            </c:numRef>
          </c:val>
        </c:ser>
        <c:dLbls>
          <c:showLegendKey val="0"/>
          <c:showVal val="1"/>
          <c:showCatName val="0"/>
          <c:showSerName val="0"/>
          <c:showPercent val="0"/>
          <c:showBubbleSize val="0"/>
        </c:dLbls>
        <c:gapWidth val="150"/>
        <c:overlap val="0"/>
        <c:axId val="687585776"/>
        <c:axId val="124771194"/>
      </c:barChart>
      <c:catAx>
        <c:axId val="687585776"/>
        <c:scaling>
          <c:orientation val="minMax"/>
        </c:scaling>
        <c:delete val="0"/>
        <c:axPos val="b"/>
        <c:majorTickMark val="out"/>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124771194"/>
        <c:crosses val="autoZero"/>
        <c:auto val="1"/>
        <c:lblAlgn val="ctr"/>
        <c:lblOffset val="100"/>
        <c:noMultiLvlLbl val="0"/>
      </c:catAx>
      <c:valAx>
        <c:axId val="12477119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687585776"/>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t> 金教材</a:t>
            </a:r>
          </a:p>
        </c:rich>
      </c:tx>
      <c:layout/>
      <c:overlay val="0"/>
      <c:spPr>
        <a:noFill/>
        <a:ln>
          <a:noFill/>
        </a:ln>
        <a:effectLst/>
      </c:spPr>
    </c:title>
    <c:autoTitleDeleted val="0"/>
    <c:plotArea>
      <c:layout>
        <c:manualLayout>
          <c:layoutTarget val="inner"/>
          <c:xMode val="edge"/>
          <c:yMode val="edge"/>
          <c:x val="0.0799444444444444"/>
          <c:y val="0.170138888888889"/>
          <c:w val="0.903944444444444"/>
          <c:h val="0.37787037037037"/>
        </c:manualLayout>
      </c:layout>
      <c:barChart>
        <c:barDir val="col"/>
        <c:grouping val="clustered"/>
        <c:varyColors val="0"/>
        <c:ser>
          <c:idx val="0"/>
          <c:order val="0"/>
          <c:tx>
            <c:strRef>
              <c:f>总表!$G$1</c:f>
              <c:strCache>
                <c:ptCount val="1"/>
                <c:pt idx="0">
                  <c:v/>
                </c:pt>
              </c:strCache>
            </c:strRef>
          </c:tx>
          <c:spPr>
            <a:solidFill>
              <a:schemeClr val="accent1"/>
            </a:solidFill>
            <a:ln>
              <a:noFill/>
            </a:ln>
            <a:effectLst/>
          </c:spPr>
          <c:invertIfNegative val="0"/>
          <c:dLbls>
            <c:spPr>
              <a:noFill/>
              <a:ln>
                <a:noFill/>
              </a:ln>
              <a:effectLst/>
            </c:spPr>
            <c:txPr>
              <a:bodyPr rot="0" spcFirstLastPara="0" vertOverflow="ellipsis" vert="horz" wrap="square" lIns="38100" tIns="19050" rIns="38100" bIns="19050" anchor="ctr" anchorCtr="1"/>
              <a:lstStyle/>
              <a:p>
                <a:pPr>
                  <a:defRPr lang="zh-CN" sz="900" b="0" i="0" u="none" strike="noStrike" kern="1200" baseline="0">
                    <a:solidFill>
                      <a:schemeClr val="tx1">
                        <a:lumMod val="75000"/>
                        <a:lumOff val="25000"/>
                      </a:schemeClr>
                    </a:solidFill>
                    <a:latin typeface="+mn-lt"/>
                    <a:ea typeface="+mn-ea"/>
                    <a:cs typeface="+mn-cs"/>
                  </a:defRPr>
                </a:pP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总表!$B$2:$B$23</c:f>
              <c:strCache>
                <c:ptCount val="22"/>
                <c:pt idx="0">
                  <c:v>学院</c:v>
                </c:pt>
                <c:pt idx="1">
                  <c:v>文学与传媒学院</c:v>
                </c:pt>
                <c:pt idx="2">
                  <c:v>马克思主义学院</c:v>
                </c:pt>
                <c:pt idx="3">
                  <c:v>历史学院</c:v>
                </c:pt>
                <c:pt idx="4">
                  <c:v>数学与统计学院</c:v>
                </c:pt>
                <c:pt idx="5">
                  <c:v>信息科学技术学院</c:v>
                </c:pt>
                <c:pt idx="6">
                  <c:v>物理与电子工程学院</c:v>
                </c:pt>
                <c:pt idx="7">
                  <c:v>化学化工学院</c:v>
                </c:pt>
                <c:pt idx="8">
                  <c:v>外国语学院</c:v>
                </c:pt>
                <c:pt idx="9">
                  <c:v>旅游学院</c:v>
                </c:pt>
                <c:pt idx="10">
                  <c:v>体育学院</c:v>
                </c:pt>
                <c:pt idx="11">
                  <c:v>艺术学院</c:v>
                </c:pt>
                <c:pt idx="12">
                  <c:v>教师教育学院</c:v>
                </c:pt>
                <c:pt idx="13">
                  <c:v>生物与酿酒工程学院</c:v>
                </c:pt>
                <c:pt idx="14">
                  <c:v>机械工程学院</c:v>
                </c:pt>
                <c:pt idx="15">
                  <c:v>土木与建筑工程学院</c:v>
                </c:pt>
                <c:pt idx="16">
                  <c:v>数字经济学院</c:v>
                </c:pt>
                <c:pt idx="17">
                  <c:v>商学院</c:v>
                </c:pt>
                <c:pt idx="18">
                  <c:v>国际教育学院</c:v>
                </c:pt>
                <c:pt idx="19">
                  <c:v>教师教育研究院</c:v>
                </c:pt>
                <c:pt idx="20">
                  <c:v>泰山研究院</c:v>
                </c:pt>
                <c:pt idx="21">
                  <c:v>继续教育学院</c:v>
                </c:pt>
              </c:strCache>
            </c:strRef>
          </c:cat>
          <c:val>
            <c:numRef>
              <c:f>总表!$G$2:$G$23</c:f>
              <c:numCache>
                <c:formatCode>General</c:formatCode>
                <c:ptCount val="22"/>
                <c:pt idx="0">
                  <c:v>0</c:v>
                </c:pt>
                <c:pt idx="1">
                  <c:v>3</c:v>
                </c:pt>
                <c:pt idx="2">
                  <c:v>0</c:v>
                </c:pt>
                <c:pt idx="3">
                  <c:v>0</c:v>
                </c:pt>
                <c:pt idx="4">
                  <c:v>0</c:v>
                </c:pt>
                <c:pt idx="5">
                  <c:v>0</c:v>
                </c:pt>
                <c:pt idx="6">
                  <c:v>0</c:v>
                </c:pt>
                <c:pt idx="7">
                  <c:v>0</c:v>
                </c:pt>
                <c:pt idx="8">
                  <c:v>0</c:v>
                </c:pt>
                <c:pt idx="9">
                  <c:v>0</c:v>
                </c:pt>
                <c:pt idx="10">
                  <c:v>0</c:v>
                </c:pt>
                <c:pt idx="11">
                  <c:v>0</c:v>
                </c:pt>
                <c:pt idx="12">
                  <c:v>3</c:v>
                </c:pt>
                <c:pt idx="13">
                  <c:v>0</c:v>
                </c:pt>
                <c:pt idx="14">
                  <c:v>0</c:v>
                </c:pt>
                <c:pt idx="15">
                  <c:v>0</c:v>
                </c:pt>
                <c:pt idx="16">
                  <c:v>0</c:v>
                </c:pt>
                <c:pt idx="17">
                  <c:v>0</c:v>
                </c:pt>
                <c:pt idx="18">
                  <c:v>0</c:v>
                </c:pt>
                <c:pt idx="19">
                  <c:v>6</c:v>
                </c:pt>
                <c:pt idx="20">
                  <c:v>0</c:v>
                </c:pt>
                <c:pt idx="21">
                  <c:v>0</c:v>
                </c:pt>
              </c:numCache>
            </c:numRef>
          </c:val>
        </c:ser>
        <c:dLbls>
          <c:showLegendKey val="0"/>
          <c:showVal val="1"/>
          <c:showCatName val="0"/>
          <c:showSerName val="0"/>
          <c:showPercent val="0"/>
          <c:showBubbleSize val="0"/>
        </c:dLbls>
        <c:gapWidth val="150"/>
        <c:overlap val="0"/>
        <c:axId val="374374403"/>
        <c:axId val="971615851"/>
      </c:barChart>
      <c:catAx>
        <c:axId val="374374403"/>
        <c:scaling>
          <c:orientation val="minMax"/>
        </c:scaling>
        <c:delete val="0"/>
        <c:axPos val="b"/>
        <c:majorTickMark val="out"/>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971615851"/>
        <c:crosses val="autoZero"/>
        <c:auto val="1"/>
        <c:lblAlgn val="ctr"/>
        <c:lblOffset val="100"/>
        <c:noMultiLvlLbl val="0"/>
      </c:catAx>
      <c:valAx>
        <c:axId val="97161585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374374403"/>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t>教改立项</a:t>
            </a:r>
          </a:p>
        </c:rich>
      </c:tx>
      <c:layout/>
      <c:overlay val="0"/>
      <c:spPr>
        <a:noFill/>
        <a:ln>
          <a:noFill/>
        </a:ln>
        <a:effectLst/>
      </c:spPr>
    </c:title>
    <c:autoTitleDeleted val="0"/>
    <c:plotArea>
      <c:layout/>
      <c:barChart>
        <c:barDir val="col"/>
        <c:grouping val="clustered"/>
        <c:varyColors val="0"/>
        <c:ser>
          <c:idx val="0"/>
          <c:order val="0"/>
          <c:tx>
            <c:strRef>
              <c:f>总表!$H$1:$H$2</c:f>
              <c:strCache>
                <c:ptCount val="1"/>
                <c:pt idx="0">
                  <c:v>教学研究 教改
立项</c:v>
                </c:pt>
              </c:strCache>
            </c:strRef>
          </c:tx>
          <c:spPr>
            <a:solidFill>
              <a:schemeClr val="accent1"/>
            </a:solidFill>
            <a:ln>
              <a:noFill/>
            </a:ln>
            <a:effectLst/>
          </c:spPr>
          <c:invertIfNegative val="0"/>
          <c:dLbls>
            <c:spPr>
              <a:noFill/>
              <a:ln>
                <a:noFill/>
              </a:ln>
              <a:effectLst/>
            </c:spPr>
            <c:txPr>
              <a:bodyPr rot="0" spcFirstLastPara="0" vertOverflow="ellipsis" vert="horz" wrap="square" lIns="38100" tIns="19050" rIns="38100" bIns="19050" anchor="ctr" anchorCtr="1"/>
              <a:lstStyle/>
              <a:p>
                <a:pPr>
                  <a:defRPr lang="zh-CN" sz="900" b="0" i="0" u="none" strike="noStrike" kern="1200" baseline="0">
                    <a:solidFill>
                      <a:schemeClr val="tx1">
                        <a:lumMod val="75000"/>
                        <a:lumOff val="25000"/>
                      </a:schemeClr>
                    </a:solidFill>
                    <a:latin typeface="+mn-lt"/>
                    <a:ea typeface="+mn-ea"/>
                    <a:cs typeface="+mn-cs"/>
                  </a:defRPr>
                </a:pP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总表!$H$3:$H$23</c:f>
              <c:numCache>
                <c:formatCode>General</c:formatCode>
                <c:ptCount val="21"/>
                <c:pt idx="0">
                  <c:v>2</c:v>
                </c:pt>
                <c:pt idx="1">
                  <c:v>3</c:v>
                </c:pt>
                <c:pt idx="2">
                  <c:v>7</c:v>
                </c:pt>
                <c:pt idx="3">
                  <c:v>2</c:v>
                </c:pt>
                <c:pt idx="4">
                  <c:v>6</c:v>
                </c:pt>
                <c:pt idx="5">
                  <c:v>8</c:v>
                </c:pt>
                <c:pt idx="6">
                  <c:v>6</c:v>
                </c:pt>
                <c:pt idx="7">
                  <c:v>2</c:v>
                </c:pt>
                <c:pt idx="8">
                  <c:v>8</c:v>
                </c:pt>
                <c:pt idx="9">
                  <c:v>0</c:v>
                </c:pt>
                <c:pt idx="10">
                  <c:v>7</c:v>
                </c:pt>
                <c:pt idx="11">
                  <c:v>2</c:v>
                </c:pt>
                <c:pt idx="12">
                  <c:v>0</c:v>
                </c:pt>
                <c:pt idx="13">
                  <c:v>3</c:v>
                </c:pt>
                <c:pt idx="14">
                  <c:v>0</c:v>
                </c:pt>
                <c:pt idx="15">
                  <c:v>0</c:v>
                </c:pt>
                <c:pt idx="16">
                  <c:v>4</c:v>
                </c:pt>
                <c:pt idx="17">
                  <c:v>3</c:v>
                </c:pt>
                <c:pt idx="18">
                  <c:v>0</c:v>
                </c:pt>
                <c:pt idx="19">
                  <c:v>0</c:v>
                </c:pt>
                <c:pt idx="20">
                  <c:v>0</c:v>
                </c:pt>
              </c:numCache>
            </c:numRef>
          </c:val>
        </c:ser>
        <c:dLbls>
          <c:showLegendKey val="0"/>
          <c:showVal val="1"/>
          <c:showCatName val="0"/>
          <c:showSerName val="0"/>
          <c:showPercent val="0"/>
          <c:showBubbleSize val="0"/>
        </c:dLbls>
        <c:gapWidth val="150"/>
        <c:overlap val="0"/>
        <c:axId val="163030796"/>
        <c:axId val="933870142"/>
      </c:barChart>
      <c:catAx>
        <c:axId val="163030796"/>
        <c:scaling>
          <c:orientation val="minMax"/>
        </c:scaling>
        <c:delete val="0"/>
        <c:axPos val="b"/>
        <c:majorTickMark val="out"/>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933870142"/>
        <c:crosses val="autoZero"/>
        <c:auto val="1"/>
        <c:lblAlgn val="ctr"/>
        <c:lblOffset val="100"/>
        <c:noMultiLvlLbl val="0"/>
      </c:catAx>
      <c:valAx>
        <c:axId val="93387014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163030796"/>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t> 教学成果奖</a:t>
            </a:r>
          </a:p>
        </c:rich>
      </c:tx>
      <c:layout/>
      <c:overlay val="0"/>
      <c:spPr>
        <a:noFill/>
        <a:ln>
          <a:noFill/>
        </a:ln>
        <a:effectLst/>
      </c:spPr>
    </c:title>
    <c:autoTitleDeleted val="0"/>
    <c:plotArea>
      <c:layout>
        <c:manualLayout>
          <c:layoutTarget val="inner"/>
          <c:xMode val="edge"/>
          <c:yMode val="edge"/>
          <c:x val="0.0653611111111111"/>
          <c:y val="0.170138888888889"/>
          <c:w val="0.904777777777778"/>
          <c:h val="0.37787037037037"/>
        </c:manualLayout>
      </c:layout>
      <c:barChart>
        <c:barDir val="col"/>
        <c:grouping val="clustered"/>
        <c:varyColors val="0"/>
        <c:ser>
          <c:idx val="0"/>
          <c:order val="0"/>
          <c:tx>
            <c:strRef>
              <c:f>总表!$I$1</c:f>
              <c:strCache>
                <c:ptCount val="1"/>
                <c:pt idx="0">
                  <c:v/>
                </c:pt>
              </c:strCache>
            </c:strRef>
          </c:tx>
          <c:spPr>
            <a:solidFill>
              <a:schemeClr val="accent1"/>
            </a:solidFill>
            <a:ln>
              <a:noFill/>
            </a:ln>
            <a:effectLst/>
          </c:spPr>
          <c:invertIfNegative val="0"/>
          <c:dLbls>
            <c:spPr>
              <a:noFill/>
              <a:ln>
                <a:noFill/>
              </a:ln>
              <a:effectLst/>
            </c:spPr>
            <c:txPr>
              <a:bodyPr rot="0" spcFirstLastPara="0" vertOverflow="ellipsis" vert="horz" wrap="square" lIns="38100" tIns="19050" rIns="38100" bIns="19050" anchor="ctr" anchorCtr="1"/>
              <a:lstStyle/>
              <a:p>
                <a:pPr>
                  <a:defRPr lang="zh-CN" sz="900" b="0" i="0" u="none" strike="noStrike" kern="1200" baseline="0">
                    <a:solidFill>
                      <a:schemeClr val="tx1">
                        <a:lumMod val="75000"/>
                        <a:lumOff val="25000"/>
                      </a:schemeClr>
                    </a:solidFill>
                    <a:latin typeface="+mn-lt"/>
                    <a:ea typeface="+mn-ea"/>
                    <a:cs typeface="+mn-cs"/>
                  </a:defRPr>
                </a:pP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总表!$B$2:$B$23</c:f>
              <c:strCache>
                <c:ptCount val="22"/>
                <c:pt idx="0">
                  <c:v>学院</c:v>
                </c:pt>
                <c:pt idx="1">
                  <c:v>文学与传媒学院</c:v>
                </c:pt>
                <c:pt idx="2">
                  <c:v>马克思主义学院</c:v>
                </c:pt>
                <c:pt idx="3">
                  <c:v>历史学院</c:v>
                </c:pt>
                <c:pt idx="4">
                  <c:v>数学与统计学院</c:v>
                </c:pt>
                <c:pt idx="5">
                  <c:v>信息科学技术学院</c:v>
                </c:pt>
                <c:pt idx="6">
                  <c:v>物理与电子工程学院</c:v>
                </c:pt>
                <c:pt idx="7">
                  <c:v>化学化工学院</c:v>
                </c:pt>
                <c:pt idx="8">
                  <c:v>外国语学院</c:v>
                </c:pt>
                <c:pt idx="9">
                  <c:v>旅游学院</c:v>
                </c:pt>
                <c:pt idx="10">
                  <c:v>体育学院</c:v>
                </c:pt>
                <c:pt idx="11">
                  <c:v>艺术学院</c:v>
                </c:pt>
                <c:pt idx="12">
                  <c:v>教师教育学院</c:v>
                </c:pt>
                <c:pt idx="13">
                  <c:v>生物与酿酒工程学院</c:v>
                </c:pt>
                <c:pt idx="14">
                  <c:v>机械工程学院</c:v>
                </c:pt>
                <c:pt idx="15">
                  <c:v>土木与建筑工程学院</c:v>
                </c:pt>
                <c:pt idx="16">
                  <c:v>数字经济学院</c:v>
                </c:pt>
                <c:pt idx="17">
                  <c:v>商学院</c:v>
                </c:pt>
                <c:pt idx="18">
                  <c:v>国际教育学院</c:v>
                </c:pt>
                <c:pt idx="19">
                  <c:v>教师教育研究院</c:v>
                </c:pt>
                <c:pt idx="20">
                  <c:v>泰山研究院</c:v>
                </c:pt>
                <c:pt idx="21">
                  <c:v>继续教育学院</c:v>
                </c:pt>
              </c:strCache>
            </c:strRef>
          </c:cat>
          <c:val>
            <c:numRef>
              <c:f>总表!$I$2:$I$23</c:f>
              <c:numCache>
                <c:formatCode>General</c:formatCode>
                <c:ptCount val="22"/>
                <c:pt idx="0">
                  <c:v>0</c:v>
                </c:pt>
                <c:pt idx="1">
                  <c:v>0</c:v>
                </c:pt>
                <c:pt idx="2">
                  <c:v>0</c:v>
                </c:pt>
                <c:pt idx="3">
                  <c:v>0</c:v>
                </c:pt>
                <c:pt idx="4">
                  <c:v>6</c:v>
                </c:pt>
                <c:pt idx="5">
                  <c:v>0</c:v>
                </c:pt>
                <c:pt idx="6">
                  <c:v>6</c:v>
                </c:pt>
                <c:pt idx="7">
                  <c:v>0</c:v>
                </c:pt>
                <c:pt idx="8">
                  <c:v>0</c:v>
                </c:pt>
                <c:pt idx="9">
                  <c:v>0</c:v>
                </c:pt>
                <c:pt idx="10">
                  <c:v>0</c:v>
                </c:pt>
                <c:pt idx="11">
                  <c:v>0</c:v>
                </c:pt>
                <c:pt idx="12">
                  <c:v>16</c:v>
                </c:pt>
                <c:pt idx="13">
                  <c:v>0</c:v>
                </c:pt>
                <c:pt idx="14">
                  <c:v>0</c:v>
                </c:pt>
                <c:pt idx="15">
                  <c:v>0</c:v>
                </c:pt>
                <c:pt idx="16">
                  <c:v>0</c:v>
                </c:pt>
                <c:pt idx="17">
                  <c:v>0</c:v>
                </c:pt>
                <c:pt idx="18">
                  <c:v>0</c:v>
                </c:pt>
                <c:pt idx="19">
                  <c:v>0</c:v>
                </c:pt>
                <c:pt idx="20">
                  <c:v>0</c:v>
                </c:pt>
                <c:pt idx="21">
                  <c:v>0</c:v>
                </c:pt>
              </c:numCache>
            </c:numRef>
          </c:val>
        </c:ser>
        <c:dLbls>
          <c:showLegendKey val="0"/>
          <c:showVal val="1"/>
          <c:showCatName val="0"/>
          <c:showSerName val="0"/>
          <c:showPercent val="0"/>
          <c:showBubbleSize val="0"/>
        </c:dLbls>
        <c:gapWidth val="150"/>
        <c:overlap val="0"/>
        <c:axId val="837037778"/>
        <c:axId val="860218603"/>
      </c:barChart>
      <c:catAx>
        <c:axId val="837037778"/>
        <c:scaling>
          <c:orientation val="minMax"/>
        </c:scaling>
        <c:delete val="0"/>
        <c:axPos val="b"/>
        <c:majorTickMark val="out"/>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860218603"/>
        <c:crosses val="autoZero"/>
        <c:auto val="1"/>
        <c:lblAlgn val="ctr"/>
        <c:lblOffset val="100"/>
        <c:noMultiLvlLbl val="0"/>
      </c:catAx>
      <c:valAx>
        <c:axId val="86021860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837037778"/>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t> 产学研</a:t>
            </a:r>
          </a:p>
        </c:rich>
      </c:tx>
      <c:layout/>
      <c:overlay val="0"/>
      <c:spPr>
        <a:noFill/>
        <a:ln>
          <a:noFill/>
        </a:ln>
        <a:effectLst/>
      </c:spPr>
    </c:title>
    <c:autoTitleDeleted val="0"/>
    <c:plotArea>
      <c:layout/>
      <c:barChart>
        <c:barDir val="col"/>
        <c:grouping val="clustered"/>
        <c:varyColors val="0"/>
        <c:ser>
          <c:idx val="0"/>
          <c:order val="0"/>
          <c:tx>
            <c:strRef>
              <c:f>总表!$L$1</c:f>
              <c:strCache>
                <c:ptCount val="1"/>
                <c:pt idx="0">
                  <c:v/>
                </c:pt>
              </c:strCache>
            </c:strRef>
          </c:tx>
          <c:spPr>
            <a:solidFill>
              <a:schemeClr val="accent1"/>
            </a:solidFill>
            <a:ln>
              <a:noFill/>
            </a:ln>
            <a:effectLst/>
          </c:spPr>
          <c:invertIfNegative val="0"/>
          <c:dLbls>
            <c:spPr>
              <a:noFill/>
              <a:ln>
                <a:noFill/>
              </a:ln>
              <a:effectLst/>
            </c:spPr>
            <c:txPr>
              <a:bodyPr rot="0" spcFirstLastPara="0" vertOverflow="ellipsis" vert="horz" wrap="square" lIns="38100" tIns="19050" rIns="38100" bIns="19050" anchor="ctr" anchorCtr="1"/>
              <a:lstStyle/>
              <a:p>
                <a:pPr>
                  <a:defRPr lang="zh-CN" sz="900" b="0" i="0" u="none" strike="noStrike" kern="1200" baseline="0">
                    <a:solidFill>
                      <a:schemeClr val="tx1">
                        <a:lumMod val="75000"/>
                        <a:lumOff val="25000"/>
                      </a:schemeClr>
                    </a:solidFill>
                    <a:latin typeface="+mn-lt"/>
                    <a:ea typeface="+mn-ea"/>
                    <a:cs typeface="+mn-cs"/>
                  </a:defRPr>
                </a:pP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总表!$B$2:$B$23</c:f>
              <c:strCache>
                <c:ptCount val="22"/>
                <c:pt idx="0">
                  <c:v>学院</c:v>
                </c:pt>
                <c:pt idx="1">
                  <c:v>文学与传媒学院</c:v>
                </c:pt>
                <c:pt idx="2">
                  <c:v>马克思主义学院</c:v>
                </c:pt>
                <c:pt idx="3">
                  <c:v>历史学院</c:v>
                </c:pt>
                <c:pt idx="4">
                  <c:v>数学与统计学院</c:v>
                </c:pt>
                <c:pt idx="5">
                  <c:v>信息科学技术学院</c:v>
                </c:pt>
                <c:pt idx="6">
                  <c:v>物理与电子工程学院</c:v>
                </c:pt>
                <c:pt idx="7">
                  <c:v>化学化工学院</c:v>
                </c:pt>
                <c:pt idx="8">
                  <c:v>外国语学院</c:v>
                </c:pt>
                <c:pt idx="9">
                  <c:v>旅游学院</c:v>
                </c:pt>
                <c:pt idx="10">
                  <c:v>体育学院</c:v>
                </c:pt>
                <c:pt idx="11">
                  <c:v>艺术学院</c:v>
                </c:pt>
                <c:pt idx="12">
                  <c:v>教师教育学院</c:v>
                </c:pt>
                <c:pt idx="13">
                  <c:v>生物与酿酒工程学院</c:v>
                </c:pt>
                <c:pt idx="14">
                  <c:v>机械工程学院</c:v>
                </c:pt>
                <c:pt idx="15">
                  <c:v>土木与建筑工程学院</c:v>
                </c:pt>
                <c:pt idx="16">
                  <c:v>数字经济学院</c:v>
                </c:pt>
                <c:pt idx="17">
                  <c:v>商学院</c:v>
                </c:pt>
                <c:pt idx="18">
                  <c:v>国际教育学院</c:v>
                </c:pt>
                <c:pt idx="19">
                  <c:v>教师教育研究院</c:v>
                </c:pt>
                <c:pt idx="20">
                  <c:v>泰山研究院</c:v>
                </c:pt>
                <c:pt idx="21">
                  <c:v>继续教育学院</c:v>
                </c:pt>
              </c:strCache>
            </c:strRef>
          </c:cat>
          <c:val>
            <c:numRef>
              <c:f>总表!$L$2:$L$23</c:f>
              <c:numCache>
                <c:formatCode>General</c:formatCode>
                <c:ptCount val="22"/>
                <c:pt idx="0">
                  <c:v>0</c:v>
                </c:pt>
                <c:pt idx="1">
                  <c:v>1.4</c:v>
                </c:pt>
                <c:pt idx="2">
                  <c:v>2.2</c:v>
                </c:pt>
                <c:pt idx="3">
                  <c:v>1.2</c:v>
                </c:pt>
                <c:pt idx="4">
                  <c:v>1.2</c:v>
                </c:pt>
                <c:pt idx="5">
                  <c:v>14.2</c:v>
                </c:pt>
                <c:pt idx="6">
                  <c:v>5.8</c:v>
                </c:pt>
                <c:pt idx="7">
                  <c:v>2</c:v>
                </c:pt>
                <c:pt idx="8">
                  <c:v>1.4</c:v>
                </c:pt>
                <c:pt idx="9">
                  <c:v>4.2</c:v>
                </c:pt>
                <c:pt idx="10">
                  <c:v>0</c:v>
                </c:pt>
                <c:pt idx="11">
                  <c:v>2.4</c:v>
                </c:pt>
                <c:pt idx="12">
                  <c:v>0.8</c:v>
                </c:pt>
                <c:pt idx="13">
                  <c:v>0.4</c:v>
                </c:pt>
                <c:pt idx="14">
                  <c:v>3</c:v>
                </c:pt>
                <c:pt idx="15">
                  <c:v>0.2</c:v>
                </c:pt>
                <c:pt idx="16">
                  <c:v>0.2</c:v>
                </c:pt>
                <c:pt idx="17">
                  <c:v>2</c:v>
                </c:pt>
                <c:pt idx="18">
                  <c:v>0.2</c:v>
                </c:pt>
                <c:pt idx="19">
                  <c:v>0</c:v>
                </c:pt>
                <c:pt idx="20">
                  <c:v>0</c:v>
                </c:pt>
                <c:pt idx="21">
                  <c:v>0.2</c:v>
                </c:pt>
              </c:numCache>
            </c:numRef>
          </c:val>
        </c:ser>
        <c:dLbls>
          <c:showLegendKey val="0"/>
          <c:showVal val="1"/>
          <c:showCatName val="0"/>
          <c:showSerName val="0"/>
          <c:showPercent val="0"/>
          <c:showBubbleSize val="0"/>
        </c:dLbls>
        <c:gapWidth val="150"/>
        <c:overlap val="0"/>
        <c:axId val="774784102"/>
        <c:axId val="575332649"/>
      </c:barChart>
      <c:catAx>
        <c:axId val="774784102"/>
        <c:scaling>
          <c:orientation val="minMax"/>
        </c:scaling>
        <c:delete val="0"/>
        <c:axPos val="b"/>
        <c:majorTickMark val="out"/>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575332649"/>
        <c:crosses val="autoZero"/>
        <c:auto val="1"/>
        <c:lblAlgn val="ctr"/>
        <c:lblOffset val="100"/>
        <c:noMultiLvlLbl val="0"/>
      </c:catAx>
      <c:valAx>
        <c:axId val="57533264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774784102"/>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t>教学竞赛</a:t>
            </a:r>
          </a:p>
        </c:rich>
      </c:tx>
      <c:layout/>
      <c:overlay val="0"/>
      <c:spPr>
        <a:noFill/>
        <a:ln>
          <a:noFill/>
        </a:ln>
        <a:effectLst/>
      </c:spPr>
    </c:title>
    <c:autoTitleDeleted val="0"/>
    <c:plotArea>
      <c:layout/>
      <c:barChart>
        <c:barDir val="col"/>
        <c:grouping val="clustered"/>
        <c:varyColors val="0"/>
        <c:ser>
          <c:idx val="0"/>
          <c:order val="0"/>
          <c:tx>
            <c:strRef>
              <c:f>总表!$M$1</c:f>
              <c:strCache>
                <c:ptCount val="1"/>
                <c:pt idx="0">
                  <c:v>教师发展</c:v>
                </c:pt>
              </c:strCache>
            </c:strRef>
          </c:tx>
          <c:spPr>
            <a:solidFill>
              <a:schemeClr val="accent1"/>
            </a:solidFill>
            <a:ln>
              <a:noFill/>
            </a:ln>
            <a:effectLst/>
          </c:spPr>
          <c:invertIfNegative val="0"/>
          <c:dLbls>
            <c:spPr>
              <a:noFill/>
              <a:ln>
                <a:noFill/>
              </a:ln>
              <a:effectLst/>
            </c:spPr>
            <c:txPr>
              <a:bodyPr rot="0" spcFirstLastPara="0" vertOverflow="ellipsis" vert="horz" wrap="square" lIns="38100" tIns="19050" rIns="38100" bIns="19050" anchor="ctr" anchorCtr="1"/>
              <a:lstStyle/>
              <a:p>
                <a:pPr>
                  <a:defRPr lang="zh-CN" sz="900" b="0" i="0" u="none" strike="noStrike" kern="1200" baseline="0">
                    <a:solidFill>
                      <a:schemeClr val="tx1">
                        <a:lumMod val="75000"/>
                        <a:lumOff val="25000"/>
                      </a:schemeClr>
                    </a:solidFill>
                    <a:latin typeface="+mn-lt"/>
                    <a:ea typeface="+mn-ea"/>
                    <a:cs typeface="+mn-cs"/>
                  </a:defRPr>
                </a:pP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总表!$B$2:$B$23</c:f>
              <c:strCache>
                <c:ptCount val="22"/>
                <c:pt idx="0">
                  <c:v>学院</c:v>
                </c:pt>
                <c:pt idx="1">
                  <c:v>文学与传媒学院</c:v>
                </c:pt>
                <c:pt idx="2">
                  <c:v>马克思主义学院</c:v>
                </c:pt>
                <c:pt idx="3">
                  <c:v>历史学院</c:v>
                </c:pt>
                <c:pt idx="4">
                  <c:v>数学与统计学院</c:v>
                </c:pt>
                <c:pt idx="5">
                  <c:v>信息科学技术学院</c:v>
                </c:pt>
                <c:pt idx="6">
                  <c:v>物理与电子工程学院</c:v>
                </c:pt>
                <c:pt idx="7">
                  <c:v>化学化工学院</c:v>
                </c:pt>
                <c:pt idx="8">
                  <c:v>外国语学院</c:v>
                </c:pt>
                <c:pt idx="9">
                  <c:v>旅游学院</c:v>
                </c:pt>
                <c:pt idx="10">
                  <c:v>体育学院</c:v>
                </c:pt>
                <c:pt idx="11">
                  <c:v>艺术学院</c:v>
                </c:pt>
                <c:pt idx="12">
                  <c:v>教师教育学院</c:v>
                </c:pt>
                <c:pt idx="13">
                  <c:v>生物与酿酒工程学院</c:v>
                </c:pt>
                <c:pt idx="14">
                  <c:v>机械工程学院</c:v>
                </c:pt>
                <c:pt idx="15">
                  <c:v>土木与建筑工程学院</c:v>
                </c:pt>
                <c:pt idx="16">
                  <c:v>数字经济学院</c:v>
                </c:pt>
                <c:pt idx="17">
                  <c:v>商学院</c:v>
                </c:pt>
                <c:pt idx="18">
                  <c:v>国际教育学院</c:v>
                </c:pt>
                <c:pt idx="19">
                  <c:v>教师教育研究院</c:v>
                </c:pt>
                <c:pt idx="20">
                  <c:v>泰山研究院</c:v>
                </c:pt>
                <c:pt idx="21">
                  <c:v>继续教育学院</c:v>
                </c:pt>
              </c:strCache>
            </c:strRef>
          </c:cat>
          <c:val>
            <c:numRef>
              <c:f>总表!$M$2:$M$23</c:f>
              <c:numCache>
                <c:formatCode>General</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ser>
        <c:dLbls>
          <c:showLegendKey val="0"/>
          <c:showVal val="1"/>
          <c:showCatName val="0"/>
          <c:showSerName val="0"/>
          <c:showPercent val="0"/>
          <c:showBubbleSize val="0"/>
        </c:dLbls>
        <c:gapWidth val="150"/>
        <c:overlap val="0"/>
        <c:axId val="230775130"/>
        <c:axId val="805805585"/>
      </c:barChart>
      <c:catAx>
        <c:axId val="230775130"/>
        <c:scaling>
          <c:orientation val="minMax"/>
        </c:scaling>
        <c:delete val="0"/>
        <c:axPos val="b"/>
        <c:majorTickMark val="out"/>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805805585"/>
        <c:crosses val="autoZero"/>
        <c:auto val="1"/>
        <c:lblAlgn val="ctr"/>
        <c:lblOffset val="100"/>
        <c:noMultiLvlLbl val="0"/>
      </c:catAx>
      <c:valAx>
        <c:axId val="80580558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230775130"/>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9" Type="http://schemas.openxmlformats.org/officeDocument/2006/relationships/chart" Target="../charts/chart9.xml"/><Relationship Id="rId8" Type="http://schemas.openxmlformats.org/officeDocument/2006/relationships/chart" Target="../charts/chart8.xml"/><Relationship Id="rId7" Type="http://schemas.openxmlformats.org/officeDocument/2006/relationships/chart" Target="../charts/chart7.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3" Type="http://schemas.openxmlformats.org/officeDocument/2006/relationships/chart" Target="../charts/chart3.xml"/><Relationship Id="rId2" Type="http://schemas.openxmlformats.org/officeDocument/2006/relationships/chart" Target="../charts/chart2.xml"/><Relationship Id="rId12" Type="http://schemas.openxmlformats.org/officeDocument/2006/relationships/chart" Target="../charts/chart12.xml"/><Relationship Id="rId11" Type="http://schemas.openxmlformats.org/officeDocument/2006/relationships/chart" Target="../charts/chart11.xml"/><Relationship Id="rId10" Type="http://schemas.openxmlformats.org/officeDocument/2006/relationships/chart" Target="../charts/chart10.xml"/><Relationship Id="rId1" Type="http://schemas.openxmlformats.org/officeDocument/2006/relationships/chart" Target="../charts/char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0</xdr:colOff>
      <xdr:row>23</xdr:row>
      <xdr:rowOff>117475</xdr:rowOff>
    </xdr:from>
    <xdr:to>
      <xdr:col>6</xdr:col>
      <xdr:colOff>57150</xdr:colOff>
      <xdr:row>39</xdr:row>
      <xdr:rowOff>117475</xdr:rowOff>
    </xdr:to>
    <xdr:graphicFrame>
      <xdr:nvGraphicFramePr>
        <xdr:cNvPr id="3" name="图表 2"/>
        <xdr:cNvGraphicFramePr/>
      </xdr:nvGraphicFramePr>
      <xdr:xfrm>
        <a:off x="506095" y="5420995"/>
        <a:ext cx="4120515" cy="29260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336550</xdr:colOff>
      <xdr:row>23</xdr:row>
      <xdr:rowOff>117475</xdr:rowOff>
    </xdr:from>
    <xdr:to>
      <xdr:col>12</xdr:col>
      <xdr:colOff>422275</xdr:colOff>
      <xdr:row>39</xdr:row>
      <xdr:rowOff>117475</xdr:rowOff>
    </xdr:to>
    <xdr:graphicFrame>
      <xdr:nvGraphicFramePr>
        <xdr:cNvPr id="4" name="图表 3"/>
        <xdr:cNvGraphicFramePr/>
      </xdr:nvGraphicFramePr>
      <xdr:xfrm>
        <a:off x="4906010" y="5420995"/>
        <a:ext cx="4123690" cy="292608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679450</xdr:colOff>
      <xdr:row>23</xdr:row>
      <xdr:rowOff>155575</xdr:rowOff>
    </xdr:from>
    <xdr:to>
      <xdr:col>17</xdr:col>
      <xdr:colOff>603250</xdr:colOff>
      <xdr:row>39</xdr:row>
      <xdr:rowOff>155575</xdr:rowOff>
    </xdr:to>
    <xdr:graphicFrame>
      <xdr:nvGraphicFramePr>
        <xdr:cNvPr id="5" name="图表 4"/>
        <xdr:cNvGraphicFramePr/>
      </xdr:nvGraphicFramePr>
      <xdr:xfrm>
        <a:off x="9286875" y="5459095"/>
        <a:ext cx="4107815" cy="292608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555625</xdr:colOff>
      <xdr:row>42</xdr:row>
      <xdr:rowOff>22225</xdr:rowOff>
    </xdr:from>
    <xdr:to>
      <xdr:col>6</xdr:col>
      <xdr:colOff>50800</xdr:colOff>
      <xdr:row>58</xdr:row>
      <xdr:rowOff>22225</xdr:rowOff>
    </xdr:to>
    <xdr:graphicFrame>
      <xdr:nvGraphicFramePr>
        <xdr:cNvPr id="6" name="图表 5"/>
        <xdr:cNvGraphicFramePr/>
      </xdr:nvGraphicFramePr>
      <xdr:xfrm>
        <a:off x="506095" y="8800465"/>
        <a:ext cx="4114165" cy="292608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307975</xdr:colOff>
      <xdr:row>42</xdr:row>
      <xdr:rowOff>50800</xdr:rowOff>
    </xdr:from>
    <xdr:to>
      <xdr:col>12</xdr:col>
      <xdr:colOff>393700</xdr:colOff>
      <xdr:row>58</xdr:row>
      <xdr:rowOff>50800</xdr:rowOff>
    </xdr:to>
    <xdr:graphicFrame>
      <xdr:nvGraphicFramePr>
        <xdr:cNvPr id="7" name="图表 6"/>
        <xdr:cNvGraphicFramePr/>
      </xdr:nvGraphicFramePr>
      <xdr:xfrm>
        <a:off x="4877435" y="8829040"/>
        <a:ext cx="4123690" cy="292608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574675</xdr:colOff>
      <xdr:row>42</xdr:row>
      <xdr:rowOff>60325</xdr:rowOff>
    </xdr:from>
    <xdr:to>
      <xdr:col>17</xdr:col>
      <xdr:colOff>498475</xdr:colOff>
      <xdr:row>58</xdr:row>
      <xdr:rowOff>60325</xdr:rowOff>
    </xdr:to>
    <xdr:graphicFrame>
      <xdr:nvGraphicFramePr>
        <xdr:cNvPr id="8" name="图表 7"/>
        <xdr:cNvGraphicFramePr/>
      </xdr:nvGraphicFramePr>
      <xdr:xfrm>
        <a:off x="9182100" y="8838565"/>
        <a:ext cx="4107815" cy="292608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15875</xdr:colOff>
      <xdr:row>60</xdr:row>
      <xdr:rowOff>3175</xdr:rowOff>
    </xdr:from>
    <xdr:to>
      <xdr:col>6</xdr:col>
      <xdr:colOff>73025</xdr:colOff>
      <xdr:row>76</xdr:row>
      <xdr:rowOff>3175</xdr:rowOff>
    </xdr:to>
    <xdr:graphicFrame>
      <xdr:nvGraphicFramePr>
        <xdr:cNvPr id="10" name="图表 9"/>
        <xdr:cNvGraphicFramePr/>
      </xdr:nvGraphicFramePr>
      <xdr:xfrm>
        <a:off x="521970" y="12073255"/>
        <a:ext cx="4120515" cy="292608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352425</xdr:colOff>
      <xdr:row>60</xdr:row>
      <xdr:rowOff>12700</xdr:rowOff>
    </xdr:from>
    <xdr:to>
      <xdr:col>12</xdr:col>
      <xdr:colOff>438150</xdr:colOff>
      <xdr:row>76</xdr:row>
      <xdr:rowOff>12700</xdr:rowOff>
    </xdr:to>
    <xdr:graphicFrame>
      <xdr:nvGraphicFramePr>
        <xdr:cNvPr id="11" name="图表 10"/>
        <xdr:cNvGraphicFramePr/>
      </xdr:nvGraphicFramePr>
      <xdr:xfrm>
        <a:off x="4921885" y="12082780"/>
        <a:ext cx="4123690" cy="292608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12</xdr:col>
      <xdr:colOff>619125</xdr:colOff>
      <xdr:row>60</xdr:row>
      <xdr:rowOff>12700</xdr:rowOff>
    </xdr:from>
    <xdr:to>
      <xdr:col>17</xdr:col>
      <xdr:colOff>542925</xdr:colOff>
      <xdr:row>76</xdr:row>
      <xdr:rowOff>12700</xdr:rowOff>
    </xdr:to>
    <xdr:graphicFrame>
      <xdr:nvGraphicFramePr>
        <xdr:cNvPr id="12" name="图表 11"/>
        <xdr:cNvGraphicFramePr/>
      </xdr:nvGraphicFramePr>
      <xdr:xfrm>
        <a:off x="9226550" y="12082780"/>
        <a:ext cx="4107815" cy="292608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9525</xdr:colOff>
      <xdr:row>78</xdr:row>
      <xdr:rowOff>50800</xdr:rowOff>
    </xdr:from>
    <xdr:to>
      <xdr:col>6</xdr:col>
      <xdr:colOff>66675</xdr:colOff>
      <xdr:row>94</xdr:row>
      <xdr:rowOff>50800</xdr:rowOff>
    </xdr:to>
    <xdr:graphicFrame>
      <xdr:nvGraphicFramePr>
        <xdr:cNvPr id="13" name="图表 12"/>
        <xdr:cNvGraphicFramePr/>
      </xdr:nvGraphicFramePr>
      <xdr:xfrm>
        <a:off x="515620" y="15412720"/>
        <a:ext cx="4120515" cy="292608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358775</xdr:colOff>
      <xdr:row>78</xdr:row>
      <xdr:rowOff>69850</xdr:rowOff>
    </xdr:from>
    <xdr:to>
      <xdr:col>12</xdr:col>
      <xdr:colOff>444500</xdr:colOff>
      <xdr:row>94</xdr:row>
      <xdr:rowOff>69850</xdr:rowOff>
    </xdr:to>
    <xdr:graphicFrame>
      <xdr:nvGraphicFramePr>
        <xdr:cNvPr id="15" name="图表 14"/>
        <xdr:cNvGraphicFramePr/>
      </xdr:nvGraphicFramePr>
      <xdr:xfrm>
        <a:off x="4928235" y="15431770"/>
        <a:ext cx="4123690" cy="292608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12</xdr:col>
      <xdr:colOff>647700</xdr:colOff>
      <xdr:row>78</xdr:row>
      <xdr:rowOff>3175</xdr:rowOff>
    </xdr:from>
    <xdr:to>
      <xdr:col>17</xdr:col>
      <xdr:colOff>571500</xdr:colOff>
      <xdr:row>94</xdr:row>
      <xdr:rowOff>3175</xdr:rowOff>
    </xdr:to>
    <xdr:graphicFrame>
      <xdr:nvGraphicFramePr>
        <xdr:cNvPr id="16" name="图表 15"/>
        <xdr:cNvGraphicFramePr/>
      </xdr:nvGraphicFramePr>
      <xdr:xfrm>
        <a:off x="9255125" y="15365095"/>
        <a:ext cx="4107815" cy="292608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hyperlink" Target="https://history.tsu.edu.cn/"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history.tsu.edu.cn/"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history.tsu.edu.cn/"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history.tsu.edu.cn/"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history.tsu.edu.cn/"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history.tsu.edu.cn/"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history.tsu.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3"/>
  <sheetViews>
    <sheetView zoomScale="85" zoomScaleNormal="85" topLeftCell="A2" workbookViewId="0">
      <selection activeCell="L13" sqref="L13"/>
    </sheetView>
  </sheetViews>
  <sheetFormatPr defaultColWidth="9" defaultRowHeight="14.4"/>
  <cols>
    <col min="1" max="1" width="7.37962962962963" style="230" customWidth="1"/>
    <col min="2" max="2" width="23.25" style="230" customWidth="1"/>
    <col min="3" max="10" width="9" style="230"/>
    <col min="11" max="11" width="10.8796296296296" style="230" customWidth="1"/>
    <col min="12" max="12" width="12" style="230" customWidth="1"/>
    <col min="13" max="13" width="13.25" style="230" customWidth="1"/>
    <col min="14" max="14" width="12.75" style="230" customWidth="1"/>
    <col min="15" max="15" width="10.1296296296296" style="230" customWidth="1"/>
    <col min="16" max="16" width="9" style="230"/>
    <col min="17" max="17" width="15.8796296296296" style="230"/>
    <col min="18" max="16384" width="9" style="230"/>
  </cols>
  <sheetData>
    <row r="1" ht="40.5" hidden="1" customHeight="1" spans="1:17">
      <c r="A1" s="289" t="s">
        <v>0</v>
      </c>
      <c r="B1" s="289"/>
      <c r="C1" s="289" t="s">
        <v>1</v>
      </c>
      <c r="D1" s="289"/>
      <c r="E1" s="289"/>
      <c r="F1" s="289"/>
      <c r="G1" s="289"/>
      <c r="H1" s="290" t="s">
        <v>2</v>
      </c>
      <c r="I1" s="290"/>
      <c r="J1" s="290"/>
      <c r="K1" s="290" t="s">
        <v>3</v>
      </c>
      <c r="L1" s="290"/>
      <c r="M1" s="294" t="s">
        <v>4</v>
      </c>
      <c r="N1" s="295" t="s">
        <v>5</v>
      </c>
      <c r="O1" s="296"/>
      <c r="P1" s="296"/>
      <c r="Q1" s="298" t="s">
        <v>6</v>
      </c>
    </row>
    <row r="2" ht="52.2" spans="1:17">
      <c r="A2" s="291" t="s">
        <v>7</v>
      </c>
      <c r="B2" s="292" t="s">
        <v>8</v>
      </c>
      <c r="C2" s="242" t="s">
        <v>9</v>
      </c>
      <c r="D2" s="242" t="s">
        <v>10</v>
      </c>
      <c r="E2" s="242" t="s">
        <v>11</v>
      </c>
      <c r="F2" s="242" t="s">
        <v>12</v>
      </c>
      <c r="G2" s="242" t="s">
        <v>13</v>
      </c>
      <c r="H2" s="244" t="s">
        <v>14</v>
      </c>
      <c r="I2" s="244" t="s">
        <v>15</v>
      </c>
      <c r="J2" s="244" t="s">
        <v>16</v>
      </c>
      <c r="K2" s="244" t="s">
        <v>17</v>
      </c>
      <c r="L2" s="244" t="s">
        <v>18</v>
      </c>
      <c r="M2" s="244" t="s">
        <v>19</v>
      </c>
      <c r="N2" s="244" t="s">
        <v>20</v>
      </c>
      <c r="O2" s="242" t="s">
        <v>21</v>
      </c>
      <c r="P2" s="242" t="s">
        <v>22</v>
      </c>
      <c r="Q2" s="298"/>
    </row>
    <row r="3" ht="17.4" spans="1:17">
      <c r="A3" s="293">
        <v>1</v>
      </c>
      <c r="B3" s="242" t="s">
        <v>23</v>
      </c>
      <c r="C3" s="242">
        <f>金专!V5</f>
        <v>10</v>
      </c>
      <c r="D3" s="242">
        <f>金课!V6</f>
        <v>12.5</v>
      </c>
      <c r="E3" s="242">
        <f>金地!V5</f>
        <v>0</v>
      </c>
      <c r="F3" s="260">
        <f>金师!V5</f>
        <v>0</v>
      </c>
      <c r="G3" s="260">
        <f>金教材!V5</f>
        <v>3</v>
      </c>
      <c r="H3" s="260">
        <f>教改立项!V6</f>
        <v>2</v>
      </c>
      <c r="I3" s="260">
        <f>教学成果奖!V6</f>
        <v>0</v>
      </c>
      <c r="J3" s="260"/>
      <c r="K3" s="260"/>
      <c r="L3" s="260">
        <f>产学研合作项目!V6</f>
        <v>1.4</v>
      </c>
      <c r="M3" s="260" t="e">
        <f>#REF!</f>
        <v>#REF!</v>
      </c>
      <c r="N3" s="260">
        <f>从业技能!V6</f>
        <v>13</v>
      </c>
      <c r="O3" s="297">
        <f>考研!U4</f>
        <v>6.34166666666667</v>
      </c>
      <c r="P3" s="260"/>
      <c r="Q3" s="297" t="e">
        <f>C3+D3+E3+F3+G3+H3+I3+J3+K3+L3+M3+N3+O3</f>
        <v>#REF!</v>
      </c>
    </row>
    <row r="4" ht="17.4" spans="1:17">
      <c r="A4" s="293">
        <v>2</v>
      </c>
      <c r="B4" s="242" t="s">
        <v>24</v>
      </c>
      <c r="C4" s="242">
        <f>金专!V12</f>
        <v>8</v>
      </c>
      <c r="D4" s="242">
        <f>金课!V11</f>
        <v>19.5</v>
      </c>
      <c r="E4" s="242">
        <f>金地!V7</f>
        <v>2</v>
      </c>
      <c r="F4" s="260">
        <f>金师!V9</f>
        <v>0</v>
      </c>
      <c r="G4" s="260">
        <f>金教材!V7</f>
        <v>0</v>
      </c>
      <c r="H4" s="260">
        <f>教改立项!V10</f>
        <v>3</v>
      </c>
      <c r="I4" s="260">
        <f>教学成果奖!V10</f>
        <v>0</v>
      </c>
      <c r="J4" s="260"/>
      <c r="K4" s="260"/>
      <c r="L4" s="260">
        <f>产学研合作项目!V9</f>
        <v>2.2</v>
      </c>
      <c r="M4" s="260" t="e">
        <f>#REF!</f>
        <v>#REF!</v>
      </c>
      <c r="N4" s="260">
        <f>从业技能!V9</f>
        <v>7</v>
      </c>
      <c r="O4" s="297">
        <f>考研!U5</f>
        <v>11.895</v>
      </c>
      <c r="P4" s="260"/>
      <c r="Q4" s="297" t="e">
        <f t="shared" ref="Q4:Q23" si="0">C4+D4+E4+F4+G4+H4+I4+J4+K4+L4+M4+N4+O4</f>
        <v>#REF!</v>
      </c>
    </row>
    <row r="5" ht="17.4" spans="1:17">
      <c r="A5" s="293">
        <v>3</v>
      </c>
      <c r="B5" s="242" t="s">
        <v>25</v>
      </c>
      <c r="C5" s="242">
        <f>金专!V19</f>
        <v>12</v>
      </c>
      <c r="D5" s="242">
        <f>金课!V16</f>
        <v>8</v>
      </c>
      <c r="E5" s="242">
        <f>金地!V9</f>
        <v>0</v>
      </c>
      <c r="F5" s="260">
        <f>金师!V13</f>
        <v>0</v>
      </c>
      <c r="G5" s="260">
        <f>金教材!V9</f>
        <v>0</v>
      </c>
      <c r="H5" s="260">
        <f>教改立项!V14</f>
        <v>7</v>
      </c>
      <c r="I5" s="260">
        <f>教学成果奖!V14</f>
        <v>0</v>
      </c>
      <c r="J5" s="260"/>
      <c r="K5" s="260"/>
      <c r="L5" s="260">
        <f>产学研合作项目!V12</f>
        <v>1.2</v>
      </c>
      <c r="M5" s="260" t="e">
        <f>#REF!</f>
        <v>#REF!</v>
      </c>
      <c r="N5" s="260">
        <f>从业技能!V12</f>
        <v>11</v>
      </c>
      <c r="O5" s="297">
        <f>考研!U6</f>
        <v>13.86</v>
      </c>
      <c r="P5" s="260"/>
      <c r="Q5" s="297" t="e">
        <f t="shared" si="0"/>
        <v>#REF!</v>
      </c>
    </row>
    <row r="6" ht="17.4" spans="1:17">
      <c r="A6" s="293">
        <v>4</v>
      </c>
      <c r="B6" s="242" t="s">
        <v>26</v>
      </c>
      <c r="C6" s="242">
        <f>金专!V26</f>
        <v>12</v>
      </c>
      <c r="D6" s="242">
        <f>金课!V21</f>
        <v>9.5</v>
      </c>
      <c r="E6" s="242">
        <f>金地!V11</f>
        <v>0</v>
      </c>
      <c r="F6" s="260">
        <f>金师!V17</f>
        <v>2</v>
      </c>
      <c r="G6" s="260">
        <f>金教材!V11</f>
        <v>0</v>
      </c>
      <c r="H6" s="260">
        <f>教改立项!V18</f>
        <v>2</v>
      </c>
      <c r="I6" s="260">
        <f>教学成果奖!V18</f>
        <v>6</v>
      </c>
      <c r="J6" s="260"/>
      <c r="K6" s="260"/>
      <c r="L6" s="260">
        <f>产学研合作项目!V15</f>
        <v>1.2</v>
      </c>
      <c r="M6" s="260" t="e">
        <f>#REF!</f>
        <v>#REF!</v>
      </c>
      <c r="N6" s="260">
        <f>从业技能!V15</f>
        <v>15.5</v>
      </c>
      <c r="O6" s="297">
        <f>考研!U7</f>
        <v>8.035</v>
      </c>
      <c r="P6" s="260"/>
      <c r="Q6" s="297" t="e">
        <f t="shared" si="0"/>
        <v>#REF!</v>
      </c>
    </row>
    <row r="7" ht="17.4" spans="1:17">
      <c r="A7" s="293">
        <v>5</v>
      </c>
      <c r="B7" s="242" t="s">
        <v>27</v>
      </c>
      <c r="C7" s="242">
        <f>金专!V33</f>
        <v>10</v>
      </c>
      <c r="D7" s="260">
        <f>金课!V26</f>
        <v>8</v>
      </c>
      <c r="E7" s="242">
        <f>金地!V13</f>
        <v>0</v>
      </c>
      <c r="F7" s="260">
        <f>金师!V21</f>
        <v>0</v>
      </c>
      <c r="G7" s="260">
        <f>金教材!V13</f>
        <v>0</v>
      </c>
      <c r="H7" s="260">
        <f>教改立项!V22</f>
        <v>6</v>
      </c>
      <c r="I7" s="260">
        <f>教学成果奖!V22</f>
        <v>0</v>
      </c>
      <c r="J7" s="260"/>
      <c r="K7" s="260"/>
      <c r="L7" s="260">
        <f>产学研合作项目!V18</f>
        <v>14.2</v>
      </c>
      <c r="M7" s="260" t="e">
        <f>#REF!</f>
        <v>#REF!</v>
      </c>
      <c r="N7" s="260">
        <f>从业技能!V18</f>
        <v>0</v>
      </c>
      <c r="O7" s="297">
        <f>考研!U8</f>
        <v>5.62666666666667</v>
      </c>
      <c r="P7" s="260"/>
      <c r="Q7" s="297" t="e">
        <f t="shared" si="0"/>
        <v>#REF!</v>
      </c>
    </row>
    <row r="8" ht="17.4" spans="1:17">
      <c r="A8" s="293">
        <v>6</v>
      </c>
      <c r="B8" s="242" t="s">
        <v>28</v>
      </c>
      <c r="C8" s="242">
        <f>金专!V40</f>
        <v>8</v>
      </c>
      <c r="D8" s="260">
        <f>金课!V31</f>
        <v>13</v>
      </c>
      <c r="E8" s="242">
        <f>金地!V15</f>
        <v>0</v>
      </c>
      <c r="F8" s="260">
        <f>金师!V25</f>
        <v>6</v>
      </c>
      <c r="G8" s="260">
        <f>金教材!V15</f>
        <v>0</v>
      </c>
      <c r="H8" s="260">
        <f>教改立项!V26</f>
        <v>8</v>
      </c>
      <c r="I8" s="260">
        <f>教学成果奖!V26</f>
        <v>6</v>
      </c>
      <c r="J8" s="260"/>
      <c r="K8" s="260"/>
      <c r="L8" s="260">
        <f>产学研合作项目!V21</f>
        <v>5.8</v>
      </c>
      <c r="M8" s="260" t="e">
        <f>#REF!</f>
        <v>#REF!</v>
      </c>
      <c r="N8" s="260">
        <f>从业技能!V21</f>
        <v>5.5</v>
      </c>
      <c r="O8" s="297">
        <f>考研!U9</f>
        <v>9.1</v>
      </c>
      <c r="P8" s="260"/>
      <c r="Q8" s="297" t="e">
        <f t="shared" si="0"/>
        <v>#REF!</v>
      </c>
    </row>
    <row r="9" ht="17.4" spans="1:17">
      <c r="A9" s="293">
        <v>7</v>
      </c>
      <c r="B9" s="242" t="s">
        <v>29</v>
      </c>
      <c r="C9" s="242">
        <f>金专!V47</f>
        <v>4</v>
      </c>
      <c r="D9" s="260">
        <f>金课!V36</f>
        <v>4</v>
      </c>
      <c r="E9" s="242">
        <f>金地!V17</f>
        <v>0</v>
      </c>
      <c r="F9" s="260">
        <f>金师!V29</f>
        <v>0</v>
      </c>
      <c r="G9" s="260">
        <f>金教材!V17</f>
        <v>0</v>
      </c>
      <c r="H9" s="260">
        <f>教改立项!V30</f>
        <v>6</v>
      </c>
      <c r="I9" s="260">
        <f>教学成果奖!V30</f>
        <v>0</v>
      </c>
      <c r="J9" s="260"/>
      <c r="K9" s="260"/>
      <c r="L9" s="260">
        <f>产学研合作项目!V24</f>
        <v>2</v>
      </c>
      <c r="M9" s="260" t="e">
        <f>#REF!</f>
        <v>#REF!</v>
      </c>
      <c r="N9" s="260">
        <f>从业技能!V24</f>
        <v>11.5</v>
      </c>
      <c r="O9" s="297">
        <f>考研!U10</f>
        <v>16.3783333333333</v>
      </c>
      <c r="P9" s="260"/>
      <c r="Q9" s="297" t="e">
        <f t="shared" si="0"/>
        <v>#REF!</v>
      </c>
    </row>
    <row r="10" ht="17.4" spans="1:17">
      <c r="A10" s="293">
        <v>8</v>
      </c>
      <c r="B10" s="242" t="s">
        <v>30</v>
      </c>
      <c r="C10" s="242">
        <f>金专!V54</f>
        <v>0</v>
      </c>
      <c r="D10" s="260">
        <f>金课!V41</f>
        <v>3</v>
      </c>
      <c r="E10" s="242">
        <f>金地!V19</f>
        <v>0</v>
      </c>
      <c r="F10" s="260">
        <f>金师!V33</f>
        <v>0</v>
      </c>
      <c r="G10" s="260">
        <f>金教材!V19</f>
        <v>0</v>
      </c>
      <c r="H10" s="260">
        <f>教改立项!V34</f>
        <v>2</v>
      </c>
      <c r="I10" s="260">
        <f>教学成果奖!V34</f>
        <v>0</v>
      </c>
      <c r="J10" s="260"/>
      <c r="K10" s="260"/>
      <c r="L10" s="260">
        <f>产学研合作项目!V27</f>
        <v>1.4</v>
      </c>
      <c r="M10" s="260" t="e">
        <f>#REF!</f>
        <v>#REF!</v>
      </c>
      <c r="N10" s="260">
        <f>从业技能!V27</f>
        <v>8</v>
      </c>
      <c r="O10" s="297">
        <f>考研!U11</f>
        <v>5.02</v>
      </c>
      <c r="P10" s="260"/>
      <c r="Q10" s="297" t="e">
        <f t="shared" si="0"/>
        <v>#REF!</v>
      </c>
    </row>
    <row r="11" ht="17.4" spans="1:17">
      <c r="A11" s="293">
        <v>9</v>
      </c>
      <c r="B11" s="242" t="s">
        <v>31</v>
      </c>
      <c r="C11" s="242">
        <f>金专!V61</f>
        <v>16</v>
      </c>
      <c r="D11" s="260">
        <f>金课!V46</f>
        <v>22</v>
      </c>
      <c r="E11" s="242">
        <f>金地!V21</f>
        <v>0</v>
      </c>
      <c r="F11" s="260">
        <f>金师!V37</f>
        <v>2</v>
      </c>
      <c r="G11" s="260">
        <f>金教材!V21</f>
        <v>0</v>
      </c>
      <c r="H11" s="260">
        <f>教改立项!V38</f>
        <v>8</v>
      </c>
      <c r="I11" s="260">
        <f>教学成果奖!V38</f>
        <v>0</v>
      </c>
      <c r="J11" s="260"/>
      <c r="K11" s="260"/>
      <c r="L11" s="260">
        <f>产学研合作项目!V30</f>
        <v>4.2</v>
      </c>
      <c r="M11" s="260" t="e">
        <f>#REF!</f>
        <v>#REF!</v>
      </c>
      <c r="N11" s="260">
        <f>从业技能!V30</f>
        <v>6</v>
      </c>
      <c r="O11" s="297">
        <f>考研!U12</f>
        <v>6.59833333333333</v>
      </c>
      <c r="P11" s="260"/>
      <c r="Q11" s="297" t="e">
        <f t="shared" si="0"/>
        <v>#REF!</v>
      </c>
    </row>
    <row r="12" ht="17.4" spans="1:17">
      <c r="A12" s="293">
        <v>10</v>
      </c>
      <c r="B12" s="242" t="s">
        <v>32</v>
      </c>
      <c r="C12" s="242">
        <f>金专!V68</f>
        <v>0</v>
      </c>
      <c r="D12" s="260">
        <f>金课!V51</f>
        <v>1.5</v>
      </c>
      <c r="E12" s="242">
        <f>金地!V23</f>
        <v>0</v>
      </c>
      <c r="F12" s="260">
        <f>金师!V41</f>
        <v>0</v>
      </c>
      <c r="G12" s="260">
        <f>金教材!V23</f>
        <v>0</v>
      </c>
      <c r="H12" s="260">
        <f>教改立项!V42</f>
        <v>0</v>
      </c>
      <c r="I12" s="260">
        <f>教学成果奖!V42</f>
        <v>0</v>
      </c>
      <c r="J12" s="260"/>
      <c r="K12" s="260"/>
      <c r="L12" s="260">
        <f>产学研合作项目!V33</f>
        <v>0</v>
      </c>
      <c r="M12" s="260" t="e">
        <f>#REF!</f>
        <v>#REF!</v>
      </c>
      <c r="N12" s="260">
        <f>从业技能!V33</f>
        <v>0</v>
      </c>
      <c r="O12" s="297">
        <f>考研!U13</f>
        <v>8.50833333333333</v>
      </c>
      <c r="P12" s="260"/>
      <c r="Q12" s="297" t="e">
        <f t="shared" si="0"/>
        <v>#REF!</v>
      </c>
    </row>
    <row r="13" ht="17.4" spans="1:17">
      <c r="A13" s="293">
        <v>11</v>
      </c>
      <c r="B13" s="242" t="s">
        <v>33</v>
      </c>
      <c r="C13" s="242">
        <f>金专!V75</f>
        <v>0</v>
      </c>
      <c r="D13" s="260">
        <f>金课!V56</f>
        <v>3.5</v>
      </c>
      <c r="E13" s="242">
        <f>金地!V25</f>
        <v>0</v>
      </c>
      <c r="F13" s="260">
        <f>金师!V45</f>
        <v>0</v>
      </c>
      <c r="G13" s="260">
        <f>金教材!V25</f>
        <v>0</v>
      </c>
      <c r="H13" s="260">
        <f>教改立项!V46</f>
        <v>7</v>
      </c>
      <c r="I13" s="260">
        <f>教学成果奖!V46</f>
        <v>0</v>
      </c>
      <c r="J13" s="260"/>
      <c r="K13" s="260"/>
      <c r="L13" s="260">
        <f>产学研合作项目!V36</f>
        <v>2.4</v>
      </c>
      <c r="M13" s="260" t="e">
        <f>#REF!</f>
        <v>#REF!</v>
      </c>
      <c r="N13" s="260">
        <f>从业技能!V36</f>
        <v>0</v>
      </c>
      <c r="O13" s="297">
        <f>考研!U14</f>
        <v>2.95333333333333</v>
      </c>
      <c r="P13" s="260"/>
      <c r="Q13" s="297" t="e">
        <f t="shared" si="0"/>
        <v>#REF!</v>
      </c>
    </row>
    <row r="14" ht="17.4" spans="1:17">
      <c r="A14" s="293">
        <v>12</v>
      </c>
      <c r="B14" s="242" t="s">
        <v>34</v>
      </c>
      <c r="C14" s="242">
        <f>金专!V82</f>
        <v>8</v>
      </c>
      <c r="D14" s="260">
        <f>金课!V61</f>
        <v>7</v>
      </c>
      <c r="E14" s="242">
        <f>金地!V27</f>
        <v>0</v>
      </c>
      <c r="F14" s="260">
        <f>金师!V49</f>
        <v>2</v>
      </c>
      <c r="G14" s="260">
        <f>金教材!V27</f>
        <v>3</v>
      </c>
      <c r="H14" s="260">
        <f>教改立项!V50</f>
        <v>2</v>
      </c>
      <c r="I14" s="260">
        <f>教学成果奖!V50</f>
        <v>16</v>
      </c>
      <c r="J14" s="260"/>
      <c r="K14" s="260"/>
      <c r="L14" s="260">
        <f>产学研合作项目!V39</f>
        <v>0.8</v>
      </c>
      <c r="M14" s="260" t="e">
        <f>#REF!</f>
        <v>#REF!</v>
      </c>
      <c r="N14" s="260">
        <f>从业技能!V39</f>
        <v>18.5</v>
      </c>
      <c r="O14" s="297">
        <f>考研!U15</f>
        <v>4.89666666666667</v>
      </c>
      <c r="P14" s="260"/>
      <c r="Q14" s="297" t="e">
        <f t="shared" si="0"/>
        <v>#REF!</v>
      </c>
    </row>
    <row r="15" ht="17.4" spans="1:17">
      <c r="A15" s="293">
        <v>13</v>
      </c>
      <c r="B15" s="242" t="s">
        <v>35</v>
      </c>
      <c r="C15" s="242">
        <f>金专!V89</f>
        <v>0</v>
      </c>
      <c r="D15" s="260">
        <f>金课!V66</f>
        <v>4.5</v>
      </c>
      <c r="E15" s="242">
        <f>金地!V29</f>
        <v>0</v>
      </c>
      <c r="F15" s="260">
        <f>金师!V53</f>
        <v>0</v>
      </c>
      <c r="G15" s="260">
        <f>金教材!V29</f>
        <v>0</v>
      </c>
      <c r="H15" s="260">
        <f>教改立项!V54</f>
        <v>0</v>
      </c>
      <c r="I15" s="260">
        <f>教学成果奖!V54</f>
        <v>0</v>
      </c>
      <c r="J15" s="260"/>
      <c r="K15" s="260"/>
      <c r="L15" s="260">
        <f>产学研合作项目!V42</f>
        <v>0.4</v>
      </c>
      <c r="M15" s="260" t="e">
        <f>#REF!</f>
        <v>#REF!</v>
      </c>
      <c r="N15" s="260">
        <f>从业技能!V42</f>
        <v>13</v>
      </c>
      <c r="O15" s="297">
        <f>考研!U16</f>
        <v>20.8016666666667</v>
      </c>
      <c r="P15" s="260"/>
      <c r="Q15" s="297" t="e">
        <f t="shared" si="0"/>
        <v>#REF!</v>
      </c>
    </row>
    <row r="16" ht="17.4" spans="1:17">
      <c r="A16" s="293">
        <v>14</v>
      </c>
      <c r="B16" s="242" t="s">
        <v>36</v>
      </c>
      <c r="C16" s="242">
        <f>金专!V96</f>
        <v>4</v>
      </c>
      <c r="D16" s="260">
        <f>金课!V71</f>
        <v>0.5</v>
      </c>
      <c r="E16" s="242">
        <f>金地!V31</f>
        <v>0</v>
      </c>
      <c r="F16" s="260">
        <f>金师!V57</f>
        <v>0</v>
      </c>
      <c r="G16" s="260">
        <f>金教材!V31</f>
        <v>0</v>
      </c>
      <c r="H16" s="260">
        <f>教改立项!V58</f>
        <v>3</v>
      </c>
      <c r="I16" s="260">
        <f>教学成果奖!V58</f>
        <v>0</v>
      </c>
      <c r="J16" s="260"/>
      <c r="K16" s="260"/>
      <c r="L16" s="260">
        <f>产学研合作项目!V45</f>
        <v>3</v>
      </c>
      <c r="M16" s="260" t="e">
        <f>#REF!</f>
        <v>#REF!</v>
      </c>
      <c r="N16" s="260">
        <f>从业技能!V45</f>
        <v>0</v>
      </c>
      <c r="O16" s="297">
        <f>考研!U17</f>
        <v>9.755</v>
      </c>
      <c r="P16" s="260"/>
      <c r="Q16" s="297" t="e">
        <f t="shared" si="0"/>
        <v>#REF!</v>
      </c>
    </row>
    <row r="17" ht="17.4" spans="1:17">
      <c r="A17" s="293">
        <v>15</v>
      </c>
      <c r="B17" s="242" t="s">
        <v>37</v>
      </c>
      <c r="C17" s="242">
        <f>金专!V103</f>
        <v>0</v>
      </c>
      <c r="D17" s="260">
        <f>金课!V76</f>
        <v>4</v>
      </c>
      <c r="E17" s="242">
        <f>金地!V33</f>
        <v>0</v>
      </c>
      <c r="F17" s="260">
        <f>金师!V61</f>
        <v>0</v>
      </c>
      <c r="G17" s="260">
        <f>金教材!V33</f>
        <v>0</v>
      </c>
      <c r="H17" s="260">
        <f>教改立项!V62</f>
        <v>0</v>
      </c>
      <c r="I17" s="260">
        <f>教学成果奖!V62</f>
        <v>0</v>
      </c>
      <c r="J17" s="260"/>
      <c r="K17" s="260"/>
      <c r="L17" s="260">
        <f>产学研合作项目!V48</f>
        <v>0.2</v>
      </c>
      <c r="M17" s="260" t="e">
        <f>#REF!</f>
        <v>#REF!</v>
      </c>
      <c r="N17" s="260">
        <f>从业技能!V48</f>
        <v>0</v>
      </c>
      <c r="O17" s="297">
        <f>考研!U18</f>
        <v>7.53666666666667</v>
      </c>
      <c r="P17" s="260"/>
      <c r="Q17" s="297" t="e">
        <f t="shared" si="0"/>
        <v>#REF!</v>
      </c>
    </row>
    <row r="18" ht="17.4" spans="1:17">
      <c r="A18" s="293">
        <v>16</v>
      </c>
      <c r="B18" s="242" t="s">
        <v>38</v>
      </c>
      <c r="C18" s="242">
        <f>金专!V110</f>
        <v>0</v>
      </c>
      <c r="D18" s="260">
        <f>金课!V81</f>
        <v>1</v>
      </c>
      <c r="E18" s="242">
        <f>金地!V35</f>
        <v>0</v>
      </c>
      <c r="F18" s="260">
        <f>金师!V65</f>
        <v>0</v>
      </c>
      <c r="G18" s="260">
        <f>金教材!V35</f>
        <v>0</v>
      </c>
      <c r="H18" s="260">
        <f>教改立项!V66</f>
        <v>0</v>
      </c>
      <c r="I18" s="260">
        <f>教学成果奖!V66</f>
        <v>0</v>
      </c>
      <c r="J18" s="260"/>
      <c r="K18" s="260"/>
      <c r="L18" s="260">
        <f>产学研合作项目!V51</f>
        <v>0.2</v>
      </c>
      <c r="M18" s="260" t="e">
        <f>#REF!</f>
        <v>#REF!</v>
      </c>
      <c r="N18" s="260">
        <f>从业技能!V51</f>
        <v>0</v>
      </c>
      <c r="O18" s="297">
        <f>考研!U19</f>
        <v>6.295</v>
      </c>
      <c r="P18" s="260"/>
      <c r="Q18" s="297" t="e">
        <f t="shared" si="0"/>
        <v>#REF!</v>
      </c>
    </row>
    <row r="19" ht="17.4" spans="1:17">
      <c r="A19" s="293">
        <v>17</v>
      </c>
      <c r="B19" s="242" t="s">
        <v>39</v>
      </c>
      <c r="C19" s="242">
        <f>金专!V117</f>
        <v>4</v>
      </c>
      <c r="D19" s="260">
        <f>金课!V86</f>
        <v>2.5</v>
      </c>
      <c r="E19" s="242">
        <f>金地!U37</f>
        <v>0</v>
      </c>
      <c r="F19" s="260">
        <f>金师!V69</f>
        <v>0</v>
      </c>
      <c r="G19" s="260">
        <f>金教材!V37</f>
        <v>0</v>
      </c>
      <c r="H19" s="260">
        <f>教改立项!V70</f>
        <v>4</v>
      </c>
      <c r="I19" s="260">
        <f>教学成果奖!V70</f>
        <v>0</v>
      </c>
      <c r="J19" s="260"/>
      <c r="K19" s="260"/>
      <c r="L19" s="260">
        <f>产学研合作项目!V54</f>
        <v>2</v>
      </c>
      <c r="M19" s="260" t="e">
        <f>#REF!</f>
        <v>#REF!</v>
      </c>
      <c r="N19" s="260">
        <f>从业技能!V54</f>
        <v>0</v>
      </c>
      <c r="O19" s="297">
        <f>考研!U20</f>
        <v>6.555</v>
      </c>
      <c r="P19" s="260"/>
      <c r="Q19" s="297" t="e">
        <f t="shared" si="0"/>
        <v>#REF!</v>
      </c>
    </row>
    <row r="20" ht="17.4" spans="1:17">
      <c r="A20" s="293">
        <v>18</v>
      </c>
      <c r="B20" s="242" t="s">
        <v>40</v>
      </c>
      <c r="C20" s="242">
        <f>金专!V124</f>
        <v>0</v>
      </c>
      <c r="D20" s="260">
        <f>金课!V91</f>
        <v>0</v>
      </c>
      <c r="E20" s="242">
        <f>金地!U39</f>
        <v>0</v>
      </c>
      <c r="F20" s="260">
        <f>金师!V73</f>
        <v>0</v>
      </c>
      <c r="G20" s="260">
        <f>金教材!V39</f>
        <v>0</v>
      </c>
      <c r="H20" s="260">
        <f>教改立项!V74</f>
        <v>3</v>
      </c>
      <c r="I20" s="260">
        <f>教学成果奖!V74</f>
        <v>0</v>
      </c>
      <c r="J20" s="260"/>
      <c r="K20" s="260"/>
      <c r="L20" s="260">
        <f>产学研合作项目!V57</f>
        <v>0.2</v>
      </c>
      <c r="M20" s="260" t="e">
        <f>#REF!</f>
        <v>#REF!</v>
      </c>
      <c r="N20" s="260">
        <f>从业技能!V57</f>
        <v>0</v>
      </c>
      <c r="O20" s="297">
        <f>考研!U21</f>
        <v>0</v>
      </c>
      <c r="P20" s="260"/>
      <c r="Q20" s="297" t="e">
        <f t="shared" si="0"/>
        <v>#REF!</v>
      </c>
    </row>
    <row r="21" ht="17.4" spans="1:17">
      <c r="A21" s="293">
        <v>19</v>
      </c>
      <c r="B21" s="242" t="s">
        <v>41</v>
      </c>
      <c r="C21" s="242">
        <f>金专!V131</f>
        <v>0</v>
      </c>
      <c r="D21" s="260">
        <f>金课!V96</f>
        <v>0</v>
      </c>
      <c r="E21" s="242">
        <f>金地!U41</f>
        <v>0</v>
      </c>
      <c r="F21" s="260">
        <f>金师!V77</f>
        <v>0</v>
      </c>
      <c r="G21" s="260">
        <f>金教材!V41</f>
        <v>6</v>
      </c>
      <c r="H21" s="260">
        <f>教改立项!V78</f>
        <v>0</v>
      </c>
      <c r="I21" s="260">
        <f>教学成果奖!V78</f>
        <v>0</v>
      </c>
      <c r="J21" s="260"/>
      <c r="K21" s="260"/>
      <c r="L21" s="260">
        <f>产学研合作项目!V60</f>
        <v>0</v>
      </c>
      <c r="M21" s="260" t="e">
        <f>#REF!</f>
        <v>#REF!</v>
      </c>
      <c r="N21" s="260">
        <f>从业技能!V60</f>
        <v>0</v>
      </c>
      <c r="O21" s="297">
        <f>考研!U22</f>
        <v>0</v>
      </c>
      <c r="P21" s="260"/>
      <c r="Q21" s="297" t="e">
        <f t="shared" si="0"/>
        <v>#REF!</v>
      </c>
    </row>
    <row r="22" ht="17.4" spans="1:17">
      <c r="A22" s="293">
        <v>21</v>
      </c>
      <c r="B22" s="242" t="s">
        <v>42</v>
      </c>
      <c r="C22" s="242">
        <f>金专!V138</f>
        <v>0</v>
      </c>
      <c r="D22" s="260">
        <f>金课!V101</f>
        <v>0</v>
      </c>
      <c r="E22" s="242">
        <f>金地!U43</f>
        <v>0</v>
      </c>
      <c r="F22" s="260">
        <f>金师!V81</f>
        <v>0</v>
      </c>
      <c r="G22" s="260">
        <f>金教材!V43</f>
        <v>0</v>
      </c>
      <c r="H22" s="260">
        <f>教改立项!V82</f>
        <v>0</v>
      </c>
      <c r="I22" s="260">
        <f>教学成果奖!V82</f>
        <v>0</v>
      </c>
      <c r="J22" s="260"/>
      <c r="K22" s="260"/>
      <c r="L22" s="260">
        <f>产学研合作项目!V63</f>
        <v>0</v>
      </c>
      <c r="M22" s="260" t="e">
        <f>#REF!</f>
        <v>#REF!</v>
      </c>
      <c r="N22" s="260">
        <f>从业技能!V63</f>
        <v>0</v>
      </c>
      <c r="O22" s="297">
        <f>考研!U23</f>
        <v>0</v>
      </c>
      <c r="P22" s="260"/>
      <c r="Q22" s="297" t="e">
        <f t="shared" si="0"/>
        <v>#REF!</v>
      </c>
    </row>
    <row r="23" ht="17.4" spans="1:17">
      <c r="A23" s="293">
        <v>22</v>
      </c>
      <c r="B23" s="244" t="s">
        <v>43</v>
      </c>
      <c r="C23" s="242">
        <f>金专!V145</f>
        <v>0</v>
      </c>
      <c r="D23" s="260">
        <f>金课!V106</f>
        <v>0</v>
      </c>
      <c r="E23" s="242">
        <f>金地!U45</f>
        <v>0</v>
      </c>
      <c r="F23" s="260">
        <f>金师!V85</f>
        <v>0</v>
      </c>
      <c r="G23" s="260">
        <f>金教材!V45</f>
        <v>0</v>
      </c>
      <c r="H23" s="260">
        <f>教改立项!V86</f>
        <v>0</v>
      </c>
      <c r="I23" s="260">
        <f>教学成果奖!V86</f>
        <v>0</v>
      </c>
      <c r="J23" s="260"/>
      <c r="K23" s="260"/>
      <c r="L23" s="260">
        <f>产学研合作项目!V66</f>
        <v>0.2</v>
      </c>
      <c r="M23" s="260" t="e">
        <f>#REF!</f>
        <v>#REF!</v>
      </c>
      <c r="N23" s="260">
        <f>从业技能!V66</f>
        <v>0</v>
      </c>
      <c r="O23" s="297">
        <f>考研!U24</f>
        <v>0</v>
      </c>
      <c r="P23" s="260"/>
      <c r="Q23" s="297" t="e">
        <f t="shared" si="0"/>
        <v>#REF!</v>
      </c>
    </row>
  </sheetData>
  <sheetProtection formatCells="0" insertHyperlinks="0" autoFilter="0"/>
  <mergeCells count="6">
    <mergeCell ref="A1:B1"/>
    <mergeCell ref="C1:G1"/>
    <mergeCell ref="H1:J1"/>
    <mergeCell ref="K1:L1"/>
    <mergeCell ref="N1:P1"/>
    <mergeCell ref="Q1:Q2"/>
  </mergeCells>
  <pageMargins left="0.75" right="0.75" top="1" bottom="1" header="0.5" footer="0.5"/>
  <pageSetup paperSize="9" scale="60" orientation="landscape"/>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4:X68"/>
  <sheetViews>
    <sheetView zoomScale="70" zoomScaleNormal="70" topLeftCell="A31" workbookViewId="0">
      <pane xSplit="2" topLeftCell="C1" activePane="topRight" state="frozen"/>
      <selection/>
      <selection pane="topRight" activeCell="A36" sqref="$A36:$XFD38"/>
    </sheetView>
  </sheetViews>
  <sheetFormatPr defaultColWidth="9" defaultRowHeight="13.8"/>
  <cols>
    <col min="1" max="1" width="30.6296296296296" customWidth="1"/>
    <col min="2" max="2" width="54.5" customWidth="1"/>
    <col min="3" max="3" width="14" style="167" customWidth="1"/>
    <col min="4" max="5" width="9" style="167"/>
    <col min="6" max="8" width="9" style="168"/>
    <col min="9" max="11" width="9" style="169"/>
    <col min="12" max="14" width="9" style="170"/>
    <col min="15" max="17" width="9" style="142"/>
    <col min="18" max="20" width="9" style="171"/>
  </cols>
  <sheetData>
    <row r="4" ht="28" customHeight="1" spans="1:24">
      <c r="A4" s="172"/>
      <c r="B4" s="172"/>
      <c r="C4" s="173" t="s">
        <v>44</v>
      </c>
      <c r="D4" s="173"/>
      <c r="E4" s="173"/>
      <c r="F4" s="174" t="s">
        <v>45</v>
      </c>
      <c r="G4" s="174"/>
      <c r="H4" s="174"/>
      <c r="I4" s="185" t="s">
        <v>46</v>
      </c>
      <c r="J4" s="185"/>
      <c r="K4" s="185"/>
      <c r="L4" s="186" t="s">
        <v>47</v>
      </c>
      <c r="M4" s="186"/>
      <c r="N4" s="186"/>
      <c r="O4" s="187" t="s">
        <v>48</v>
      </c>
      <c r="P4" s="187"/>
      <c r="Q4" s="187"/>
      <c r="R4" s="191" t="s">
        <v>49</v>
      </c>
      <c r="S4" s="191"/>
      <c r="T4" s="191"/>
      <c r="U4" s="15"/>
      <c r="V4" s="15"/>
      <c r="W4" s="15"/>
      <c r="X4" s="15"/>
    </row>
    <row r="5" ht="28" customHeight="1" spans="1:24">
      <c r="A5" s="172"/>
      <c r="B5" s="172"/>
      <c r="C5" s="173" t="s">
        <v>50</v>
      </c>
      <c r="D5" s="175" t="s">
        <v>51</v>
      </c>
      <c r="E5" s="175" t="s">
        <v>52</v>
      </c>
      <c r="F5" s="174" t="s">
        <v>50</v>
      </c>
      <c r="G5" s="176" t="s">
        <v>51</v>
      </c>
      <c r="H5" s="176" t="s">
        <v>52</v>
      </c>
      <c r="I5" s="185" t="s">
        <v>50</v>
      </c>
      <c r="J5" s="188" t="s">
        <v>51</v>
      </c>
      <c r="K5" s="188" t="s">
        <v>52</v>
      </c>
      <c r="L5" s="186" t="s">
        <v>50</v>
      </c>
      <c r="M5" s="189" t="s">
        <v>51</v>
      </c>
      <c r="N5" s="189" t="s">
        <v>52</v>
      </c>
      <c r="O5" s="187" t="s">
        <v>50</v>
      </c>
      <c r="P5" s="181" t="s">
        <v>51</v>
      </c>
      <c r="Q5" s="181" t="s">
        <v>52</v>
      </c>
      <c r="R5" s="191" t="s">
        <v>50</v>
      </c>
      <c r="S5" s="192" t="s">
        <v>51</v>
      </c>
      <c r="T5" s="192" t="s">
        <v>52</v>
      </c>
      <c r="U5" s="15"/>
      <c r="V5" s="15"/>
      <c r="W5" s="15"/>
      <c r="X5" s="15"/>
    </row>
    <row r="6" ht="39" customHeight="1" spans="1:24">
      <c r="A6" s="177" t="s">
        <v>23</v>
      </c>
      <c r="B6" s="172" t="s">
        <v>264</v>
      </c>
      <c r="C6" s="175"/>
      <c r="D6" s="175"/>
      <c r="E6" s="175">
        <f>D6*1</f>
        <v>0</v>
      </c>
      <c r="F6" s="178" t="s">
        <v>265</v>
      </c>
      <c r="G6" s="176">
        <v>1</v>
      </c>
      <c r="H6" s="176">
        <f>G6*1</f>
        <v>1</v>
      </c>
      <c r="I6" s="188" t="s">
        <v>266</v>
      </c>
      <c r="J6" s="188">
        <v>3</v>
      </c>
      <c r="K6" s="188">
        <f>J6*1</f>
        <v>3</v>
      </c>
      <c r="L6" s="190" t="s">
        <v>267</v>
      </c>
      <c r="M6" s="189">
        <v>1</v>
      </c>
      <c r="N6" s="189">
        <f>M6*1</f>
        <v>1</v>
      </c>
      <c r="O6" s="182" t="s">
        <v>268</v>
      </c>
      <c r="P6" s="181">
        <v>1</v>
      </c>
      <c r="Q6" s="181">
        <f>P6*1</f>
        <v>1</v>
      </c>
      <c r="R6" s="192"/>
      <c r="S6" s="192"/>
      <c r="T6" s="192">
        <f>S6*1</f>
        <v>0</v>
      </c>
      <c r="U6" s="15">
        <f>E6+H6+K6+N6+Q6+T6</f>
        <v>6</v>
      </c>
      <c r="V6" s="15">
        <f>U6+U7+U8</f>
        <v>13</v>
      </c>
      <c r="W6" s="15"/>
      <c r="X6" s="15"/>
    </row>
    <row r="7" ht="28" customHeight="1" spans="1:24">
      <c r="A7" s="177"/>
      <c r="B7" s="172" t="s">
        <v>269</v>
      </c>
      <c r="C7" s="179" t="s">
        <v>270</v>
      </c>
      <c r="D7" s="175">
        <v>1</v>
      </c>
      <c r="E7" s="175">
        <f>D7*0.5</f>
        <v>0.5</v>
      </c>
      <c r="F7" s="178" t="s">
        <v>271</v>
      </c>
      <c r="G7" s="176">
        <v>2</v>
      </c>
      <c r="H7" s="176">
        <f>G7*0.5</f>
        <v>1</v>
      </c>
      <c r="I7" s="188" t="s">
        <v>272</v>
      </c>
      <c r="J7" s="188">
        <v>1</v>
      </c>
      <c r="K7" s="188">
        <f>J7*0.5</f>
        <v>0.5</v>
      </c>
      <c r="L7" s="190" t="s">
        <v>273</v>
      </c>
      <c r="M7" s="189">
        <v>2</v>
      </c>
      <c r="N7" s="189">
        <f>M7*0.5</f>
        <v>1</v>
      </c>
      <c r="O7" s="182" t="s">
        <v>274</v>
      </c>
      <c r="P7" s="181">
        <v>1</v>
      </c>
      <c r="Q7" s="181">
        <f>P7*0.5</f>
        <v>0.5</v>
      </c>
      <c r="R7" s="192"/>
      <c r="S7" s="192"/>
      <c r="T7" s="192">
        <f>S7*0.5</f>
        <v>0</v>
      </c>
      <c r="U7" s="15">
        <f t="shared" ref="U7:U38" si="0">E7+H7+K7+N7+Q7+T7</f>
        <v>3.5</v>
      </c>
      <c r="V7" s="15"/>
      <c r="W7" s="15"/>
      <c r="X7" s="15"/>
    </row>
    <row r="8" s="15" customFormat="1" ht="28" customHeight="1" spans="1:21">
      <c r="A8" s="177"/>
      <c r="B8" s="172" t="s">
        <v>275</v>
      </c>
      <c r="C8" s="179" t="s">
        <v>276</v>
      </c>
      <c r="D8" s="175">
        <v>2</v>
      </c>
      <c r="E8" s="175">
        <f>D8*0.5</f>
        <v>1</v>
      </c>
      <c r="F8" s="178" t="s">
        <v>277</v>
      </c>
      <c r="G8" s="176">
        <v>1</v>
      </c>
      <c r="H8" s="176">
        <f>G8*0.5</f>
        <v>0.5</v>
      </c>
      <c r="I8" s="188"/>
      <c r="J8" s="188"/>
      <c r="K8" s="188">
        <f>J8*0.5</f>
        <v>0</v>
      </c>
      <c r="L8" s="189" t="s">
        <v>278</v>
      </c>
      <c r="M8" s="189">
        <v>1</v>
      </c>
      <c r="N8" s="189">
        <f>M8*0.5</f>
        <v>0.5</v>
      </c>
      <c r="O8" s="182" t="s">
        <v>279</v>
      </c>
      <c r="P8" s="181">
        <v>3</v>
      </c>
      <c r="Q8" s="181">
        <f>P8*0.5</f>
        <v>1.5</v>
      </c>
      <c r="R8" s="192"/>
      <c r="S8" s="192"/>
      <c r="T8" s="192">
        <f>S8*0.5</f>
        <v>0</v>
      </c>
      <c r="U8" s="15">
        <f t="shared" si="0"/>
        <v>3.5</v>
      </c>
    </row>
    <row r="9" ht="28" customHeight="1" spans="1:24">
      <c r="A9" s="177" t="s">
        <v>24</v>
      </c>
      <c r="B9" s="172" t="s">
        <v>264</v>
      </c>
      <c r="C9" s="175"/>
      <c r="D9" s="175"/>
      <c r="E9" s="175">
        <f>D9*1</f>
        <v>0</v>
      </c>
      <c r="F9" s="176"/>
      <c r="G9" s="176"/>
      <c r="H9" s="176">
        <f>G9*1</f>
        <v>0</v>
      </c>
      <c r="J9" s="188"/>
      <c r="K9" s="188">
        <f>J9*1</f>
        <v>0</v>
      </c>
      <c r="L9" s="190" t="s">
        <v>280</v>
      </c>
      <c r="M9" s="189">
        <v>2</v>
      </c>
      <c r="N9" s="189">
        <f>M9*1</f>
        <v>2</v>
      </c>
      <c r="O9" s="181" t="s">
        <v>281</v>
      </c>
      <c r="P9" s="181">
        <v>1</v>
      </c>
      <c r="Q9" s="181">
        <f>P9*1</f>
        <v>1</v>
      </c>
      <c r="R9" s="192"/>
      <c r="S9" s="192"/>
      <c r="T9" s="192">
        <f>S9*0.5</f>
        <v>0</v>
      </c>
      <c r="U9" s="15">
        <f t="shared" si="0"/>
        <v>3</v>
      </c>
      <c r="V9" s="15">
        <f>U9+U10+U11</f>
        <v>7</v>
      </c>
      <c r="W9" s="15"/>
      <c r="X9" s="15"/>
    </row>
    <row r="10" ht="28" customHeight="1" spans="1:24">
      <c r="A10" s="177"/>
      <c r="B10" s="172" t="s">
        <v>269</v>
      </c>
      <c r="C10" s="167"/>
      <c r="D10" s="175"/>
      <c r="E10" s="175">
        <f>D10*0.5</f>
        <v>0</v>
      </c>
      <c r="F10" s="178" t="s">
        <v>282</v>
      </c>
      <c r="G10" s="176">
        <v>1</v>
      </c>
      <c r="H10" s="176">
        <f>G10*0.5</f>
        <v>0.5</v>
      </c>
      <c r="I10" s="188" t="s">
        <v>283</v>
      </c>
      <c r="J10" s="188">
        <v>2</v>
      </c>
      <c r="K10" s="188">
        <f>J10*0.5</f>
        <v>1</v>
      </c>
      <c r="L10" s="189" t="s">
        <v>284</v>
      </c>
      <c r="M10" s="189">
        <v>1</v>
      </c>
      <c r="N10" s="189">
        <f>M10*0.5</f>
        <v>0.5</v>
      </c>
      <c r="O10" s="181" t="s">
        <v>285</v>
      </c>
      <c r="P10" s="181">
        <v>1</v>
      </c>
      <c r="Q10" s="181">
        <f>P10*0.5</f>
        <v>0.5</v>
      </c>
      <c r="R10" s="192"/>
      <c r="S10" s="192"/>
      <c r="T10" s="192">
        <f>S10*1</f>
        <v>0</v>
      </c>
      <c r="U10" s="15">
        <f t="shared" si="0"/>
        <v>2.5</v>
      </c>
      <c r="V10" s="15"/>
      <c r="W10" s="15"/>
      <c r="X10" s="15"/>
    </row>
    <row r="11" ht="28" customHeight="1" spans="1:24">
      <c r="A11" s="177"/>
      <c r="B11" s="172" t="s">
        <v>275</v>
      </c>
      <c r="C11" s="179" t="s">
        <v>286</v>
      </c>
      <c r="D11" s="175">
        <v>2</v>
      </c>
      <c r="E11" s="175">
        <f>D11*0.5</f>
        <v>1</v>
      </c>
      <c r="F11" s="176"/>
      <c r="G11" s="176"/>
      <c r="H11" s="176">
        <f>G11*0.5</f>
        <v>0</v>
      </c>
      <c r="I11" s="188"/>
      <c r="J11" s="188"/>
      <c r="K11" s="188">
        <f>J11*0.5</f>
        <v>0</v>
      </c>
      <c r="L11" s="189"/>
      <c r="M11" s="189"/>
      <c r="N11" s="189">
        <f>M11*0.5</f>
        <v>0</v>
      </c>
      <c r="O11" s="181" t="s">
        <v>287</v>
      </c>
      <c r="P11" s="181">
        <v>1</v>
      </c>
      <c r="Q11" s="181">
        <f>P11*0.5</f>
        <v>0.5</v>
      </c>
      <c r="R11" s="192"/>
      <c r="S11" s="192"/>
      <c r="T11" s="192">
        <f>S11*0.5</f>
        <v>0</v>
      </c>
      <c r="U11" s="15">
        <f t="shared" si="0"/>
        <v>1.5</v>
      </c>
      <c r="V11" s="15"/>
      <c r="W11" s="15"/>
      <c r="X11" s="15"/>
    </row>
    <row r="12" ht="28" customHeight="1" spans="1:24">
      <c r="A12" s="177" t="s">
        <v>25</v>
      </c>
      <c r="B12" s="172" t="s">
        <v>264</v>
      </c>
      <c r="C12" s="175"/>
      <c r="D12" s="175"/>
      <c r="E12" s="175">
        <f>D12*1</f>
        <v>0</v>
      </c>
      <c r="F12" s="178" t="s">
        <v>288</v>
      </c>
      <c r="G12" s="176">
        <v>1</v>
      </c>
      <c r="H12" s="176">
        <f>G12*1</f>
        <v>1</v>
      </c>
      <c r="I12" s="188" t="s">
        <v>289</v>
      </c>
      <c r="J12" s="188">
        <v>1</v>
      </c>
      <c r="K12" s="188">
        <f>J12*1</f>
        <v>1</v>
      </c>
      <c r="L12" s="189" t="s">
        <v>290</v>
      </c>
      <c r="M12" s="189">
        <v>1</v>
      </c>
      <c r="N12" s="189">
        <f>M12*1</f>
        <v>1</v>
      </c>
      <c r="O12" s="182" t="s">
        <v>291</v>
      </c>
      <c r="P12" s="181">
        <v>4</v>
      </c>
      <c r="Q12" s="181">
        <f>P12*1</f>
        <v>4</v>
      </c>
      <c r="R12" s="192"/>
      <c r="S12" s="192"/>
      <c r="T12" s="192">
        <f>S12*0.5</f>
        <v>0</v>
      </c>
      <c r="U12" s="15">
        <f t="shared" si="0"/>
        <v>7</v>
      </c>
      <c r="V12" s="15">
        <f>U12+U13+U14</f>
        <v>11</v>
      </c>
      <c r="W12" s="15"/>
      <c r="X12" s="15"/>
    </row>
    <row r="13" ht="28" customHeight="1" spans="1:24">
      <c r="A13" s="177"/>
      <c r="B13" s="172" t="s">
        <v>269</v>
      </c>
      <c r="C13" s="175"/>
      <c r="D13" s="175"/>
      <c r="E13" s="175">
        <f>D13*0.5</f>
        <v>0</v>
      </c>
      <c r="F13" s="178" t="s">
        <v>292</v>
      </c>
      <c r="G13" s="176">
        <v>1</v>
      </c>
      <c r="H13" s="176">
        <f>G13*0.5</f>
        <v>0.5</v>
      </c>
      <c r="I13" s="188"/>
      <c r="J13" s="188"/>
      <c r="K13" s="188">
        <f>J13*0.5</f>
        <v>0</v>
      </c>
      <c r="L13" s="189" t="s">
        <v>293</v>
      </c>
      <c r="M13" s="189">
        <v>1</v>
      </c>
      <c r="N13" s="189">
        <f>M13*0.5</f>
        <v>0.5</v>
      </c>
      <c r="O13" s="181" t="s">
        <v>294</v>
      </c>
      <c r="P13" s="181">
        <v>1</v>
      </c>
      <c r="Q13" s="181">
        <f>P13*0.5</f>
        <v>0.5</v>
      </c>
      <c r="R13" s="192"/>
      <c r="S13" s="192"/>
      <c r="T13" s="192">
        <f>S13*0.5</f>
        <v>0</v>
      </c>
      <c r="U13" s="15">
        <f t="shared" si="0"/>
        <v>1.5</v>
      </c>
      <c r="V13" s="15"/>
      <c r="W13" s="15"/>
      <c r="X13" s="15"/>
    </row>
    <row r="14" s="15" customFormat="1" ht="28" customHeight="1" spans="1:21">
      <c r="A14" s="177"/>
      <c r="B14" s="172" t="s">
        <v>275</v>
      </c>
      <c r="C14" s="179" t="s">
        <v>295</v>
      </c>
      <c r="D14" s="175">
        <v>1</v>
      </c>
      <c r="E14" s="175">
        <f>D14*0.5</f>
        <v>0.5</v>
      </c>
      <c r="F14" s="178" t="s">
        <v>296</v>
      </c>
      <c r="G14" s="176">
        <v>1</v>
      </c>
      <c r="H14" s="176">
        <f>G14*0.5</f>
        <v>0.5</v>
      </c>
      <c r="I14" s="188" t="s">
        <v>297</v>
      </c>
      <c r="J14" s="188">
        <v>3</v>
      </c>
      <c r="K14" s="188">
        <f>J14*0.5</f>
        <v>1.5</v>
      </c>
      <c r="L14" s="189"/>
      <c r="M14" s="189"/>
      <c r="N14" s="189">
        <f>M14*0.5</f>
        <v>0</v>
      </c>
      <c r="O14" s="181"/>
      <c r="P14" s="181"/>
      <c r="Q14" s="181">
        <f>P14*0.5</f>
        <v>0</v>
      </c>
      <c r="R14" s="192"/>
      <c r="S14" s="192"/>
      <c r="T14" s="192">
        <f>S14*1</f>
        <v>0</v>
      </c>
      <c r="U14" s="15">
        <f t="shared" si="0"/>
        <v>2.5</v>
      </c>
    </row>
    <row r="15" ht="28" customHeight="1" spans="1:24">
      <c r="A15" s="177" t="s">
        <v>26</v>
      </c>
      <c r="B15" s="172" t="s">
        <v>264</v>
      </c>
      <c r="C15" s="175"/>
      <c r="D15" s="175"/>
      <c r="E15" s="175">
        <f>D15*1</f>
        <v>0</v>
      </c>
      <c r="F15" s="178" t="s">
        <v>298</v>
      </c>
      <c r="G15" s="176">
        <v>2</v>
      </c>
      <c r="H15" s="176">
        <f>G15*1</f>
        <v>2</v>
      </c>
      <c r="I15" s="188" t="s">
        <v>299</v>
      </c>
      <c r="J15" s="188">
        <v>1</v>
      </c>
      <c r="K15" s="188">
        <f>J15*1</f>
        <v>1</v>
      </c>
      <c r="L15" s="189" t="s">
        <v>300</v>
      </c>
      <c r="M15" s="189">
        <v>1</v>
      </c>
      <c r="N15" s="189">
        <f>M15*1</f>
        <v>1</v>
      </c>
      <c r="O15" s="181"/>
      <c r="P15" s="181"/>
      <c r="Q15" s="181">
        <f>P15*1</f>
        <v>0</v>
      </c>
      <c r="R15" s="192"/>
      <c r="S15" s="192"/>
      <c r="T15" s="192">
        <f>S15*0.5</f>
        <v>0</v>
      </c>
      <c r="U15" s="15">
        <f t="shared" si="0"/>
        <v>4</v>
      </c>
      <c r="V15" s="15">
        <f>U15+U16+U17</f>
        <v>15.5</v>
      </c>
      <c r="W15" s="15"/>
      <c r="X15" s="15"/>
    </row>
    <row r="16" s="142" customFormat="1" ht="28" customHeight="1" spans="1:24">
      <c r="A16" s="177"/>
      <c r="B16" s="172" t="s">
        <v>269</v>
      </c>
      <c r="C16" s="175" t="s">
        <v>301</v>
      </c>
      <c r="D16" s="175">
        <v>1</v>
      </c>
      <c r="E16" s="175">
        <f>D16*0.5</f>
        <v>0.5</v>
      </c>
      <c r="F16" s="178" t="s">
        <v>302</v>
      </c>
      <c r="G16" s="176">
        <v>3</v>
      </c>
      <c r="H16" s="176">
        <f>G16*0.5</f>
        <v>1.5</v>
      </c>
      <c r="I16" s="188" t="s">
        <v>303</v>
      </c>
      <c r="J16" s="188">
        <v>1</v>
      </c>
      <c r="K16" s="188">
        <f>J16*0.5</f>
        <v>0.5</v>
      </c>
      <c r="L16" s="189" t="s">
        <v>304</v>
      </c>
      <c r="M16" s="189">
        <v>1</v>
      </c>
      <c r="N16" s="189">
        <f>M16*0.5</f>
        <v>0.5</v>
      </c>
      <c r="O16" s="182" t="s">
        <v>305</v>
      </c>
      <c r="P16" s="181">
        <v>3</v>
      </c>
      <c r="Q16" s="181">
        <f>P16*0.5</f>
        <v>1.5</v>
      </c>
      <c r="R16" s="192"/>
      <c r="S16" s="192"/>
      <c r="T16" s="192">
        <f>S16*0.5</f>
        <v>0</v>
      </c>
      <c r="U16" s="15">
        <f t="shared" si="0"/>
        <v>4.5</v>
      </c>
      <c r="V16" s="15"/>
      <c r="W16" s="15"/>
      <c r="X16" s="15"/>
    </row>
    <row r="17" ht="28" customHeight="1" spans="1:24">
      <c r="A17" s="177"/>
      <c r="B17" s="172" t="s">
        <v>275</v>
      </c>
      <c r="C17" s="179" t="s">
        <v>306</v>
      </c>
      <c r="D17" s="175">
        <v>3</v>
      </c>
      <c r="E17" s="175">
        <f>D17*0.5</f>
        <v>1.5</v>
      </c>
      <c r="F17" s="178" t="s">
        <v>307</v>
      </c>
      <c r="G17" s="176">
        <v>1</v>
      </c>
      <c r="H17" s="176">
        <f>G17*0.5</f>
        <v>0.5</v>
      </c>
      <c r="I17" s="188" t="s">
        <v>308</v>
      </c>
      <c r="J17" s="188">
        <v>2</v>
      </c>
      <c r="K17" s="188">
        <f>J17*0.5</f>
        <v>1</v>
      </c>
      <c r="L17" s="190" t="s">
        <v>309</v>
      </c>
      <c r="M17" s="189">
        <v>4</v>
      </c>
      <c r="N17" s="189">
        <f>M17*0.5</f>
        <v>2</v>
      </c>
      <c r="O17" s="182" t="s">
        <v>310</v>
      </c>
      <c r="P17" s="181">
        <v>4</v>
      </c>
      <c r="Q17" s="181">
        <f>P17*0.5</f>
        <v>2</v>
      </c>
      <c r="R17" s="192"/>
      <c r="S17" s="192"/>
      <c r="T17" s="192">
        <f>S17*0.5</f>
        <v>0</v>
      </c>
      <c r="U17" s="15">
        <f t="shared" si="0"/>
        <v>7</v>
      </c>
      <c r="V17" s="15"/>
      <c r="W17" s="15"/>
      <c r="X17" s="15"/>
    </row>
    <row r="18" s="142" customFormat="1" ht="28" customHeight="1" spans="1:22">
      <c r="A18" s="180" t="s">
        <v>27</v>
      </c>
      <c r="B18" s="181" t="s">
        <v>264</v>
      </c>
      <c r="C18" s="181"/>
      <c r="D18" s="181"/>
      <c r="E18" s="181">
        <f>D18*1</f>
        <v>0</v>
      </c>
      <c r="F18" s="181"/>
      <c r="G18" s="181"/>
      <c r="H18" s="181">
        <f>G18*1</f>
        <v>0</v>
      </c>
      <c r="I18" s="181"/>
      <c r="J18" s="181"/>
      <c r="K18" s="181">
        <f>J18*1</f>
        <v>0</v>
      </c>
      <c r="L18" s="181"/>
      <c r="M18" s="181"/>
      <c r="N18" s="181">
        <f>M18*1</f>
        <v>0</v>
      </c>
      <c r="O18" s="181"/>
      <c r="P18" s="181"/>
      <c r="Q18" s="181">
        <f>P18*1</f>
        <v>0</v>
      </c>
      <c r="R18" s="193"/>
      <c r="S18" s="193"/>
      <c r="T18" s="193">
        <f>S18*1</f>
        <v>0</v>
      </c>
      <c r="U18" s="142">
        <f t="shared" si="0"/>
        <v>0</v>
      </c>
      <c r="V18" s="142">
        <f>U18+U19+U20</f>
        <v>0</v>
      </c>
    </row>
    <row r="19" s="142" customFormat="1" ht="28" customHeight="1" spans="1:21">
      <c r="A19" s="180"/>
      <c r="B19" s="181" t="s">
        <v>269</v>
      </c>
      <c r="C19" s="181"/>
      <c r="D19" s="181"/>
      <c r="E19" s="181">
        <f>D19*0.5</f>
        <v>0</v>
      </c>
      <c r="F19" s="181"/>
      <c r="G19" s="181"/>
      <c r="H19" s="181">
        <f>G19*0.5</f>
        <v>0</v>
      </c>
      <c r="I19" s="181"/>
      <c r="J19" s="181"/>
      <c r="K19" s="181">
        <f>J19*0.5</f>
        <v>0</v>
      </c>
      <c r="L19" s="181"/>
      <c r="M19" s="181"/>
      <c r="N19" s="181">
        <f>M19*0.5</f>
        <v>0</v>
      </c>
      <c r="O19" s="181"/>
      <c r="P19" s="181"/>
      <c r="Q19" s="181">
        <f>P19*0.5</f>
        <v>0</v>
      </c>
      <c r="R19" s="193"/>
      <c r="S19" s="193"/>
      <c r="T19" s="193">
        <f>S19*0.5</f>
        <v>0</v>
      </c>
      <c r="U19" s="142">
        <f t="shared" si="0"/>
        <v>0</v>
      </c>
    </row>
    <row r="20" s="142" customFormat="1" ht="28" customHeight="1" spans="1:21">
      <c r="A20" s="180"/>
      <c r="B20" s="181" t="s">
        <v>275</v>
      </c>
      <c r="C20" s="181"/>
      <c r="D20" s="181"/>
      <c r="E20" s="181">
        <f>D20*0.5</f>
        <v>0</v>
      </c>
      <c r="F20" s="181"/>
      <c r="G20" s="181"/>
      <c r="H20" s="181">
        <f>G20*0.5</f>
        <v>0</v>
      </c>
      <c r="I20" s="181"/>
      <c r="J20" s="181"/>
      <c r="K20" s="181">
        <f>J20*0.5</f>
        <v>0</v>
      </c>
      <c r="L20" s="181"/>
      <c r="M20" s="181"/>
      <c r="N20" s="181">
        <f>M20*0.5</f>
        <v>0</v>
      </c>
      <c r="O20" s="181"/>
      <c r="P20" s="181"/>
      <c r="Q20" s="181">
        <f>P20*0.5</f>
        <v>0</v>
      </c>
      <c r="R20" s="193"/>
      <c r="S20" s="193"/>
      <c r="T20" s="193">
        <f>S20*0.5</f>
        <v>0</v>
      </c>
      <c r="U20" s="142">
        <f t="shared" si="0"/>
        <v>0</v>
      </c>
    </row>
    <row r="21" ht="28" customHeight="1" spans="1:24">
      <c r="A21" s="177" t="s">
        <v>28</v>
      </c>
      <c r="B21" s="172" t="s">
        <v>264</v>
      </c>
      <c r="C21" s="175"/>
      <c r="D21" s="175"/>
      <c r="E21" s="175">
        <f>D21*1</f>
        <v>0</v>
      </c>
      <c r="F21" s="176"/>
      <c r="G21" s="176"/>
      <c r="H21" s="176">
        <f>G21*1</f>
        <v>0</v>
      </c>
      <c r="I21" s="188" t="s">
        <v>311</v>
      </c>
      <c r="J21" s="188">
        <v>1</v>
      </c>
      <c r="K21" s="188">
        <f>J21*1</f>
        <v>1</v>
      </c>
      <c r="L21" s="189"/>
      <c r="M21" s="189"/>
      <c r="N21" s="189">
        <f>M21*1</f>
        <v>0</v>
      </c>
      <c r="O21" s="181"/>
      <c r="P21" s="181"/>
      <c r="Q21" s="181">
        <f>P21*1</f>
        <v>0</v>
      </c>
      <c r="R21" s="192"/>
      <c r="S21" s="192"/>
      <c r="T21" s="192">
        <f>S21*0.5</f>
        <v>0</v>
      </c>
      <c r="U21" s="15">
        <f t="shared" si="0"/>
        <v>1</v>
      </c>
      <c r="V21" s="15">
        <f>U21+U22+U23</f>
        <v>5.5</v>
      </c>
      <c r="W21" s="15"/>
      <c r="X21" s="15"/>
    </row>
    <row r="22" s="142" customFormat="1" ht="28" customHeight="1" spans="1:24">
      <c r="A22" s="177"/>
      <c r="B22" s="172" t="s">
        <v>269</v>
      </c>
      <c r="C22" s="179" t="s">
        <v>312</v>
      </c>
      <c r="D22" s="175">
        <v>1</v>
      </c>
      <c r="E22" s="175">
        <f>D22*0.5</f>
        <v>0.5</v>
      </c>
      <c r="F22" s="178" t="s">
        <v>313</v>
      </c>
      <c r="G22" s="176">
        <v>1</v>
      </c>
      <c r="H22" s="176">
        <f>G22*0.5</f>
        <v>0.5</v>
      </c>
      <c r="I22" s="188"/>
      <c r="J22" s="188"/>
      <c r="K22" s="188">
        <f>J22*0.5</f>
        <v>0</v>
      </c>
      <c r="L22" s="189" t="s">
        <v>314</v>
      </c>
      <c r="M22" s="189">
        <v>1</v>
      </c>
      <c r="N22" s="189">
        <f>M22*0.5</f>
        <v>0.5</v>
      </c>
      <c r="O22" s="182" t="s">
        <v>315</v>
      </c>
      <c r="P22" s="181">
        <v>2</v>
      </c>
      <c r="Q22" s="181">
        <f>P22*0.5</f>
        <v>1</v>
      </c>
      <c r="R22" s="192"/>
      <c r="S22" s="192"/>
      <c r="T22" s="192">
        <f>S22*1</f>
        <v>0</v>
      </c>
      <c r="U22" s="15">
        <f t="shared" si="0"/>
        <v>2.5</v>
      </c>
      <c r="V22" s="15"/>
      <c r="W22" s="15"/>
      <c r="X22" s="15"/>
    </row>
    <row r="23" ht="28" customHeight="1" spans="1:24">
      <c r="A23" s="177"/>
      <c r="B23" s="172" t="s">
        <v>275</v>
      </c>
      <c r="C23" s="175"/>
      <c r="D23" s="175"/>
      <c r="E23" s="175">
        <f>D23*0.5</f>
        <v>0</v>
      </c>
      <c r="F23" s="178" t="s">
        <v>316</v>
      </c>
      <c r="G23" s="176">
        <v>2</v>
      </c>
      <c r="H23" s="176">
        <f>G23*0.5</f>
        <v>1</v>
      </c>
      <c r="I23" s="188"/>
      <c r="J23" s="188"/>
      <c r="K23" s="188">
        <f>J23*0.5</f>
        <v>0</v>
      </c>
      <c r="L23" s="190" t="s">
        <v>317</v>
      </c>
      <c r="M23" s="189">
        <v>2</v>
      </c>
      <c r="N23" s="189">
        <f>M23*0.5</f>
        <v>1</v>
      </c>
      <c r="O23" s="181"/>
      <c r="P23" s="181"/>
      <c r="Q23" s="181">
        <f>P23*0.5</f>
        <v>0</v>
      </c>
      <c r="R23" s="192"/>
      <c r="S23" s="192"/>
      <c r="T23" s="192">
        <f>S23*0.5</f>
        <v>0</v>
      </c>
      <c r="U23" s="15">
        <f t="shared" si="0"/>
        <v>2</v>
      </c>
      <c r="V23" s="15"/>
      <c r="W23" s="15"/>
      <c r="X23" s="15"/>
    </row>
    <row r="24" ht="28" customHeight="1" spans="1:24">
      <c r="A24" s="177" t="s">
        <v>29</v>
      </c>
      <c r="B24" s="172" t="s">
        <v>264</v>
      </c>
      <c r="C24" s="175"/>
      <c r="D24" s="175"/>
      <c r="E24" s="175">
        <f>D24*1</f>
        <v>0</v>
      </c>
      <c r="F24" s="178" t="s">
        <v>318</v>
      </c>
      <c r="G24" s="176">
        <v>1</v>
      </c>
      <c r="H24" s="176">
        <f>G24*1</f>
        <v>1</v>
      </c>
      <c r="I24" s="188"/>
      <c r="J24" s="188"/>
      <c r="K24" s="188">
        <f>J24*1</f>
        <v>0</v>
      </c>
      <c r="L24" s="190" t="s">
        <v>319</v>
      </c>
      <c r="M24" s="189">
        <v>2</v>
      </c>
      <c r="N24" s="189">
        <f>M24*1</f>
        <v>2</v>
      </c>
      <c r="O24" s="182" t="s">
        <v>320</v>
      </c>
      <c r="P24" s="181">
        <v>1</v>
      </c>
      <c r="Q24" s="181">
        <f>P24*1</f>
        <v>1</v>
      </c>
      <c r="R24" s="192"/>
      <c r="S24" s="192"/>
      <c r="T24" s="192">
        <f>S24*0.5</f>
        <v>0</v>
      </c>
      <c r="U24" s="15">
        <f t="shared" si="0"/>
        <v>4</v>
      </c>
      <c r="V24" s="15">
        <f>U24+U25+U26</f>
        <v>11.5</v>
      </c>
      <c r="W24" s="15"/>
      <c r="X24" s="15"/>
    </row>
    <row r="25" ht="28" customHeight="1" spans="1:24">
      <c r="A25" s="177"/>
      <c r="B25" s="172" t="s">
        <v>269</v>
      </c>
      <c r="C25" s="179" t="s">
        <v>321</v>
      </c>
      <c r="D25" s="175">
        <v>2</v>
      </c>
      <c r="E25" s="175">
        <f>D25*0.5</f>
        <v>1</v>
      </c>
      <c r="F25" s="178" t="s">
        <v>322</v>
      </c>
      <c r="G25" s="176">
        <v>2</v>
      </c>
      <c r="H25" s="176">
        <f>G25*0.5</f>
        <v>1</v>
      </c>
      <c r="I25" s="188" t="s">
        <v>323</v>
      </c>
      <c r="J25" s="188">
        <v>2</v>
      </c>
      <c r="K25" s="188">
        <f>J25*0.5</f>
        <v>1</v>
      </c>
      <c r="L25" s="190" t="s">
        <v>324</v>
      </c>
      <c r="M25" s="189">
        <v>2</v>
      </c>
      <c r="N25" s="189">
        <f>M25*0.5</f>
        <v>1</v>
      </c>
      <c r="O25" s="182" t="s">
        <v>325</v>
      </c>
      <c r="P25" s="181">
        <v>2</v>
      </c>
      <c r="Q25" s="181">
        <f>P25*0.5</f>
        <v>1</v>
      </c>
      <c r="R25" s="192"/>
      <c r="S25" s="192"/>
      <c r="T25" s="192">
        <f>S25*0.5</f>
        <v>0</v>
      </c>
      <c r="U25" s="15">
        <f t="shared" si="0"/>
        <v>5</v>
      </c>
      <c r="V25" s="15"/>
      <c r="W25" s="15"/>
      <c r="X25" s="15"/>
    </row>
    <row r="26" s="142" customFormat="1" ht="28" customHeight="1" spans="1:24">
      <c r="A26" s="177"/>
      <c r="B26" s="172" t="s">
        <v>275</v>
      </c>
      <c r="C26" s="175" t="s">
        <v>326</v>
      </c>
      <c r="D26" s="175">
        <v>1</v>
      </c>
      <c r="E26" s="175">
        <f>D26*0.5</f>
        <v>0.5</v>
      </c>
      <c r="F26" s="178" t="s">
        <v>327</v>
      </c>
      <c r="G26" s="176">
        <v>1</v>
      </c>
      <c r="H26" s="176">
        <f>G26*0.5</f>
        <v>0.5</v>
      </c>
      <c r="I26" s="188"/>
      <c r="J26" s="188"/>
      <c r="K26" s="188">
        <f>J26*0.5</f>
        <v>0</v>
      </c>
      <c r="L26" s="189"/>
      <c r="M26" s="189"/>
      <c r="N26" s="189">
        <f>M26*0.5</f>
        <v>0</v>
      </c>
      <c r="O26" s="182" t="s">
        <v>328</v>
      </c>
      <c r="P26" s="181">
        <v>3</v>
      </c>
      <c r="Q26" s="181">
        <f>P26*0.5</f>
        <v>1.5</v>
      </c>
      <c r="R26" s="192"/>
      <c r="S26" s="192"/>
      <c r="T26" s="192">
        <f>S26*1</f>
        <v>0</v>
      </c>
      <c r="U26" s="15">
        <f t="shared" si="0"/>
        <v>2.5</v>
      </c>
      <c r="V26" s="15"/>
      <c r="W26" s="15"/>
      <c r="X26" s="15"/>
    </row>
    <row r="27" s="142" customFormat="1" ht="28" customHeight="1" spans="1:22">
      <c r="A27" s="180" t="s">
        <v>30</v>
      </c>
      <c r="B27" s="181" t="s">
        <v>264</v>
      </c>
      <c r="C27" s="181"/>
      <c r="D27" s="181"/>
      <c r="E27" s="181">
        <f>D27*1</f>
        <v>0</v>
      </c>
      <c r="F27" s="182" t="s">
        <v>329</v>
      </c>
      <c r="G27" s="181">
        <v>1</v>
      </c>
      <c r="H27" s="181">
        <f>G27*1</f>
        <v>1</v>
      </c>
      <c r="I27" s="181"/>
      <c r="J27" s="181"/>
      <c r="K27" s="181">
        <f>J27*1</f>
        <v>0</v>
      </c>
      <c r="L27" s="181"/>
      <c r="M27" s="181"/>
      <c r="N27" s="181">
        <f>M27*1</f>
        <v>0</v>
      </c>
      <c r="O27" s="181" t="s">
        <v>330</v>
      </c>
      <c r="P27" s="181">
        <v>1</v>
      </c>
      <c r="Q27" s="181">
        <f>P27*1</f>
        <v>1</v>
      </c>
      <c r="R27" s="193"/>
      <c r="S27" s="193"/>
      <c r="T27" s="193">
        <f>S27*0.5</f>
        <v>0</v>
      </c>
      <c r="U27" s="142">
        <f t="shared" si="0"/>
        <v>2</v>
      </c>
      <c r="V27" s="142">
        <f>U27+U28+U29</f>
        <v>8</v>
      </c>
    </row>
    <row r="28" s="166" customFormat="1" ht="28" customHeight="1" spans="1:24">
      <c r="A28" s="183"/>
      <c r="B28" s="184" t="s">
        <v>269</v>
      </c>
      <c r="C28" s="181"/>
      <c r="D28" s="181"/>
      <c r="E28" s="181">
        <f>D28*0.5</f>
        <v>0</v>
      </c>
      <c r="F28" s="181"/>
      <c r="G28" s="181"/>
      <c r="H28" s="181">
        <f>G28*0.5</f>
        <v>0</v>
      </c>
      <c r="I28" s="181" t="s">
        <v>331</v>
      </c>
      <c r="J28" s="181">
        <v>2</v>
      </c>
      <c r="K28" s="181">
        <f>J28*0.5</f>
        <v>1</v>
      </c>
      <c r="L28" s="182" t="s">
        <v>332</v>
      </c>
      <c r="M28" s="181">
        <v>2</v>
      </c>
      <c r="N28" s="181">
        <f>M28*0.5</f>
        <v>1</v>
      </c>
      <c r="O28" s="181"/>
      <c r="P28" s="181"/>
      <c r="Q28" s="181">
        <f>P28*0.5</f>
        <v>0</v>
      </c>
      <c r="R28" s="193"/>
      <c r="S28" s="193"/>
      <c r="T28" s="193">
        <f>S28*0.5</f>
        <v>0</v>
      </c>
      <c r="U28" s="194">
        <f t="shared" si="0"/>
        <v>2</v>
      </c>
      <c r="V28" s="194"/>
      <c r="W28" s="194"/>
      <c r="X28" s="194"/>
    </row>
    <row r="29" s="166" customFormat="1" ht="28" customHeight="1" spans="1:24">
      <c r="A29" s="183"/>
      <c r="B29" s="184" t="s">
        <v>275</v>
      </c>
      <c r="C29" s="181" t="s">
        <v>333</v>
      </c>
      <c r="D29" s="181">
        <v>1</v>
      </c>
      <c r="E29" s="181">
        <f>D29*0.5</f>
        <v>0.5</v>
      </c>
      <c r="F29" s="182" t="s">
        <v>334</v>
      </c>
      <c r="G29" s="181">
        <v>3</v>
      </c>
      <c r="H29" s="181">
        <f>G29*0.5</f>
        <v>1.5</v>
      </c>
      <c r="I29" s="181" t="s">
        <v>335</v>
      </c>
      <c r="J29" s="181">
        <v>1</v>
      </c>
      <c r="K29" s="181">
        <f>J29*0.5</f>
        <v>0.5</v>
      </c>
      <c r="L29" s="181"/>
      <c r="M29" s="181"/>
      <c r="N29" s="181">
        <f>M29*0.5</f>
        <v>0</v>
      </c>
      <c r="O29" s="182" t="s">
        <v>336</v>
      </c>
      <c r="P29" s="181">
        <v>3</v>
      </c>
      <c r="Q29" s="181">
        <f>P29*0.5</f>
        <v>1.5</v>
      </c>
      <c r="R29" s="193"/>
      <c r="S29" s="193"/>
      <c r="T29" s="193">
        <f>S29*0.5</f>
        <v>0</v>
      </c>
      <c r="U29" s="194">
        <f t="shared" si="0"/>
        <v>4</v>
      </c>
      <c r="V29" s="194"/>
      <c r="W29" s="194"/>
      <c r="X29" s="194"/>
    </row>
    <row r="30" ht="28" customHeight="1" spans="1:24">
      <c r="A30" s="177" t="s">
        <v>31</v>
      </c>
      <c r="B30" s="172" t="s">
        <v>264</v>
      </c>
      <c r="C30" s="175"/>
      <c r="D30" s="175"/>
      <c r="E30" s="175">
        <f>D30*1</f>
        <v>0</v>
      </c>
      <c r="F30" s="176"/>
      <c r="G30" s="176"/>
      <c r="H30" s="176">
        <f>G30*1</f>
        <v>0</v>
      </c>
      <c r="I30" s="188"/>
      <c r="J30" s="188"/>
      <c r="K30" s="188">
        <f>J30*1</f>
        <v>0</v>
      </c>
      <c r="L30" s="189"/>
      <c r="M30" s="189"/>
      <c r="N30" s="189">
        <f>M30*1</f>
        <v>0</v>
      </c>
      <c r="O30" s="181"/>
      <c r="P30" s="181"/>
      <c r="Q30" s="181">
        <f>P30*1</f>
        <v>0</v>
      </c>
      <c r="R30" s="192"/>
      <c r="S30" s="192"/>
      <c r="T30" s="192">
        <f>S30*1</f>
        <v>0</v>
      </c>
      <c r="U30" s="15">
        <f t="shared" si="0"/>
        <v>0</v>
      </c>
      <c r="V30" s="15">
        <f>U30+U31+U32</f>
        <v>6</v>
      </c>
      <c r="W30" s="15"/>
      <c r="X30" s="15"/>
    </row>
    <row r="31" ht="28" customHeight="1" spans="1:24">
      <c r="A31" s="177"/>
      <c r="B31" s="172" t="s">
        <v>269</v>
      </c>
      <c r="C31" s="175"/>
      <c r="D31" s="175"/>
      <c r="E31" s="175">
        <f>D31*0.5</f>
        <v>0</v>
      </c>
      <c r="F31" s="178" t="s">
        <v>337</v>
      </c>
      <c r="G31" s="176">
        <v>2</v>
      </c>
      <c r="H31" s="176">
        <f>G31*0.5</f>
        <v>1</v>
      </c>
      <c r="I31" s="188"/>
      <c r="J31" s="188"/>
      <c r="K31" s="188">
        <f>J31*0.5</f>
        <v>0</v>
      </c>
      <c r="L31" s="189" t="s">
        <v>338</v>
      </c>
      <c r="M31" s="189">
        <v>1</v>
      </c>
      <c r="N31" s="189">
        <f>M31*0.5</f>
        <v>0.5</v>
      </c>
      <c r="O31" s="182" t="s">
        <v>339</v>
      </c>
      <c r="P31" s="181">
        <v>2</v>
      </c>
      <c r="Q31" s="181">
        <f>P31*0.5</f>
        <v>1</v>
      </c>
      <c r="R31" s="192"/>
      <c r="S31" s="192"/>
      <c r="T31" s="192">
        <f>S31*0.5</f>
        <v>0</v>
      </c>
      <c r="U31" s="15">
        <f t="shared" si="0"/>
        <v>2.5</v>
      </c>
      <c r="V31" s="15"/>
      <c r="W31" s="15"/>
      <c r="X31" s="15"/>
    </row>
    <row r="32" s="142" customFormat="1" ht="28" customHeight="1" spans="1:24">
      <c r="A32" s="177"/>
      <c r="B32" s="172" t="s">
        <v>275</v>
      </c>
      <c r="C32" s="175" t="s">
        <v>340</v>
      </c>
      <c r="D32" s="175">
        <v>1</v>
      </c>
      <c r="E32" s="175">
        <f>D32*0.5</f>
        <v>0.5</v>
      </c>
      <c r="F32" s="178" t="s">
        <v>341</v>
      </c>
      <c r="G32" s="176">
        <v>2</v>
      </c>
      <c r="H32" s="176">
        <f>G32*0.5</f>
        <v>1</v>
      </c>
      <c r="I32" s="188" t="s">
        <v>342</v>
      </c>
      <c r="J32" s="188">
        <v>2</v>
      </c>
      <c r="K32" s="188">
        <f>J32*0.5</f>
        <v>1</v>
      </c>
      <c r="L32" s="189"/>
      <c r="M32" s="189"/>
      <c r="N32" s="189">
        <f>M32*0.5</f>
        <v>0</v>
      </c>
      <c r="O32" s="182" t="s">
        <v>343</v>
      </c>
      <c r="P32" s="181">
        <v>2</v>
      </c>
      <c r="Q32" s="181">
        <f>P32*0.5</f>
        <v>1</v>
      </c>
      <c r="R32" s="192"/>
      <c r="S32" s="192"/>
      <c r="T32" s="192">
        <f>S32*0.5</f>
        <v>0</v>
      </c>
      <c r="U32" s="15">
        <f t="shared" si="0"/>
        <v>3.5</v>
      </c>
      <c r="V32" s="15"/>
      <c r="W32" s="15"/>
      <c r="X32" s="15"/>
    </row>
    <row r="33" ht="28" customHeight="1" spans="1:24">
      <c r="A33" s="177" t="s">
        <v>32</v>
      </c>
      <c r="B33" s="172" t="s">
        <v>264</v>
      </c>
      <c r="C33" s="175"/>
      <c r="D33" s="175"/>
      <c r="E33" s="175">
        <f>D33*1</f>
        <v>0</v>
      </c>
      <c r="F33" s="176"/>
      <c r="G33" s="176"/>
      <c r="H33" s="176">
        <f>G33*1</f>
        <v>0</v>
      </c>
      <c r="I33" s="188"/>
      <c r="J33" s="188"/>
      <c r="K33" s="188">
        <f>J33*1</f>
        <v>0</v>
      </c>
      <c r="L33" s="189"/>
      <c r="M33" s="189"/>
      <c r="N33" s="189">
        <f>M33*1</f>
        <v>0</v>
      </c>
      <c r="O33" s="181"/>
      <c r="P33" s="181"/>
      <c r="Q33" s="181">
        <f>P33*1</f>
        <v>0</v>
      </c>
      <c r="R33" s="192"/>
      <c r="S33" s="192"/>
      <c r="T33" s="192">
        <f>S33*0.5</f>
        <v>0</v>
      </c>
      <c r="U33" s="15">
        <f t="shared" si="0"/>
        <v>0</v>
      </c>
      <c r="V33" s="15">
        <f>U33+U34+U35</f>
        <v>0</v>
      </c>
      <c r="W33" s="15"/>
      <c r="X33" s="15"/>
    </row>
    <row r="34" ht="28" customHeight="1" spans="1:24">
      <c r="A34" s="177"/>
      <c r="B34" s="172" t="s">
        <v>269</v>
      </c>
      <c r="C34" s="175"/>
      <c r="D34" s="175"/>
      <c r="E34" s="175">
        <f>D34*0.5</f>
        <v>0</v>
      </c>
      <c r="F34" s="176"/>
      <c r="G34" s="176"/>
      <c r="H34" s="176">
        <f>G34*0.5</f>
        <v>0</v>
      </c>
      <c r="I34" s="188"/>
      <c r="J34" s="188"/>
      <c r="K34" s="188">
        <f>J34*0.5</f>
        <v>0</v>
      </c>
      <c r="L34" s="189"/>
      <c r="M34" s="189"/>
      <c r="N34" s="189">
        <f>M34*0.5</f>
        <v>0</v>
      </c>
      <c r="O34" s="181"/>
      <c r="P34" s="181"/>
      <c r="Q34" s="181">
        <f>P34*0.5</f>
        <v>0</v>
      </c>
      <c r="R34" s="192"/>
      <c r="S34" s="192"/>
      <c r="T34" s="192">
        <f>S34*1</f>
        <v>0</v>
      </c>
      <c r="U34" s="15">
        <f t="shared" si="0"/>
        <v>0</v>
      </c>
      <c r="V34" s="15"/>
      <c r="W34" s="15"/>
      <c r="X34" s="15"/>
    </row>
    <row r="35" ht="28" customHeight="1" spans="1:24">
      <c r="A35" s="177"/>
      <c r="B35" s="172" t="s">
        <v>275</v>
      </c>
      <c r="C35" s="175"/>
      <c r="D35" s="175"/>
      <c r="E35" s="175">
        <f>D35*0.5</f>
        <v>0</v>
      </c>
      <c r="F35" s="176"/>
      <c r="G35" s="176"/>
      <c r="H35" s="176">
        <f>G35*0.5</f>
        <v>0</v>
      </c>
      <c r="I35" s="188"/>
      <c r="J35" s="188"/>
      <c r="K35" s="188">
        <f>J35*0.5</f>
        <v>0</v>
      </c>
      <c r="L35" s="189"/>
      <c r="M35" s="189"/>
      <c r="N35" s="189">
        <f>M35*0.5</f>
        <v>0</v>
      </c>
      <c r="O35" s="181"/>
      <c r="P35" s="181"/>
      <c r="Q35" s="181">
        <f>P35*0.5</f>
        <v>0</v>
      </c>
      <c r="R35" s="192"/>
      <c r="S35" s="192"/>
      <c r="T35" s="192">
        <f>S35*0.5</f>
        <v>0</v>
      </c>
      <c r="U35" s="15">
        <f t="shared" si="0"/>
        <v>0</v>
      </c>
      <c r="V35" s="15"/>
      <c r="W35" s="15"/>
      <c r="X35" s="15"/>
    </row>
    <row r="36" s="142" customFormat="1" ht="28" customHeight="1" spans="1:22">
      <c r="A36" s="180" t="s">
        <v>33</v>
      </c>
      <c r="B36" s="181" t="s">
        <v>264</v>
      </c>
      <c r="C36" s="181"/>
      <c r="D36" s="181"/>
      <c r="E36" s="181">
        <f>D36*1</f>
        <v>0</v>
      </c>
      <c r="F36" s="181"/>
      <c r="G36" s="181"/>
      <c r="H36" s="181">
        <f>G36*1</f>
        <v>0</v>
      </c>
      <c r="I36" s="181"/>
      <c r="J36" s="181"/>
      <c r="K36" s="181">
        <f>J36*1</f>
        <v>0</v>
      </c>
      <c r="L36" s="181"/>
      <c r="M36" s="181"/>
      <c r="N36" s="181">
        <f>M36*1</f>
        <v>0</v>
      </c>
      <c r="O36" s="181"/>
      <c r="P36" s="181"/>
      <c r="Q36" s="181">
        <f>P36*1</f>
        <v>0</v>
      </c>
      <c r="R36" s="193"/>
      <c r="S36" s="193"/>
      <c r="T36" s="193">
        <f>S36*0.5</f>
        <v>0</v>
      </c>
      <c r="U36" s="142">
        <f t="shared" si="0"/>
        <v>0</v>
      </c>
      <c r="V36" s="142">
        <f>U36+U37+U38</f>
        <v>0</v>
      </c>
    </row>
    <row r="37" s="142" customFormat="1" ht="28" customHeight="1" spans="1:21">
      <c r="A37" s="180"/>
      <c r="B37" s="181" t="s">
        <v>269</v>
      </c>
      <c r="C37" s="181"/>
      <c r="D37" s="181"/>
      <c r="E37" s="181">
        <f>D37*0.5</f>
        <v>0</v>
      </c>
      <c r="F37" s="181"/>
      <c r="G37" s="181"/>
      <c r="H37" s="181">
        <f>G37*0.5</f>
        <v>0</v>
      </c>
      <c r="I37" s="181"/>
      <c r="J37" s="181"/>
      <c r="K37" s="181">
        <f>J37*0.5</f>
        <v>0</v>
      </c>
      <c r="L37" s="181"/>
      <c r="M37" s="181"/>
      <c r="N37" s="181">
        <f>M37*0.5</f>
        <v>0</v>
      </c>
      <c r="O37" s="181"/>
      <c r="P37" s="181"/>
      <c r="Q37" s="181">
        <f>P37*0.5</f>
        <v>0</v>
      </c>
      <c r="R37" s="193"/>
      <c r="S37" s="193"/>
      <c r="T37" s="193">
        <f>S37*0.5</f>
        <v>0</v>
      </c>
      <c r="U37" s="142">
        <f t="shared" si="0"/>
        <v>0</v>
      </c>
    </row>
    <row r="38" s="142" customFormat="1" ht="28" customHeight="1" spans="1:21">
      <c r="A38" s="180"/>
      <c r="B38" s="181" t="s">
        <v>275</v>
      </c>
      <c r="C38" s="181"/>
      <c r="D38" s="181"/>
      <c r="E38" s="181">
        <f>D38*0.5</f>
        <v>0</v>
      </c>
      <c r="F38" s="181"/>
      <c r="G38" s="181"/>
      <c r="H38" s="181">
        <f>G38*0.5</f>
        <v>0</v>
      </c>
      <c r="I38" s="181"/>
      <c r="J38" s="181"/>
      <c r="K38" s="181">
        <f>J38*0.5</f>
        <v>0</v>
      </c>
      <c r="L38" s="181"/>
      <c r="M38" s="181"/>
      <c r="N38" s="181">
        <f>M38*0.5</f>
        <v>0</v>
      </c>
      <c r="O38" s="181"/>
      <c r="P38" s="181"/>
      <c r="Q38" s="181">
        <f>P38*0.5</f>
        <v>0</v>
      </c>
      <c r="R38" s="193"/>
      <c r="S38" s="193"/>
      <c r="T38" s="193">
        <f>S38*1</f>
        <v>0</v>
      </c>
      <c r="U38" s="142">
        <f t="shared" si="0"/>
        <v>0</v>
      </c>
    </row>
    <row r="39" s="142" customFormat="1" ht="28" customHeight="1" spans="1:24">
      <c r="A39" s="177" t="s">
        <v>34</v>
      </c>
      <c r="B39" s="172" t="s">
        <v>264</v>
      </c>
      <c r="C39" s="175" t="s">
        <v>344</v>
      </c>
      <c r="D39" s="175">
        <v>1</v>
      </c>
      <c r="E39" s="175">
        <f>D39*1</f>
        <v>1</v>
      </c>
      <c r="F39" s="176"/>
      <c r="G39" s="176"/>
      <c r="H39" s="176">
        <f>G39*1</f>
        <v>0</v>
      </c>
      <c r="I39" s="188" t="s">
        <v>345</v>
      </c>
      <c r="J39" s="188">
        <v>1</v>
      </c>
      <c r="K39" s="188">
        <f>J39*1</f>
        <v>1</v>
      </c>
      <c r="L39" s="189" t="s">
        <v>346</v>
      </c>
      <c r="M39" s="189">
        <v>1</v>
      </c>
      <c r="N39" s="189">
        <f>M39*1</f>
        <v>1</v>
      </c>
      <c r="O39" s="181"/>
      <c r="P39" s="181"/>
      <c r="Q39" s="181">
        <f>P39*1</f>
        <v>0</v>
      </c>
      <c r="R39" s="192"/>
      <c r="S39" s="192"/>
      <c r="T39" s="192">
        <f>S39*0.5</f>
        <v>0</v>
      </c>
      <c r="U39" s="15">
        <f t="shared" ref="U39:U56" si="1">E39+H39+K39+N39+Q39+T39</f>
        <v>3</v>
      </c>
      <c r="V39" s="15">
        <f>U39+U40+U41</f>
        <v>18.5</v>
      </c>
      <c r="W39" s="15"/>
      <c r="X39" s="15"/>
    </row>
    <row r="40" s="142" customFormat="1" ht="28" customHeight="1" spans="1:24">
      <c r="A40" s="177"/>
      <c r="B40" s="172" t="s">
        <v>269</v>
      </c>
      <c r="C40" s="179" t="s">
        <v>347</v>
      </c>
      <c r="D40" s="175">
        <v>6</v>
      </c>
      <c r="E40" s="175">
        <f>D40*0.5</f>
        <v>3</v>
      </c>
      <c r="F40" s="178" t="s">
        <v>348</v>
      </c>
      <c r="G40" s="176">
        <v>4</v>
      </c>
      <c r="H40" s="176">
        <f>G40*0.5</f>
        <v>2</v>
      </c>
      <c r="I40" s="188" t="s">
        <v>349</v>
      </c>
      <c r="J40" s="188">
        <v>3</v>
      </c>
      <c r="K40" s="188">
        <f>J40*0.5</f>
        <v>1.5</v>
      </c>
      <c r="L40" s="189" t="s">
        <v>350</v>
      </c>
      <c r="M40" s="189">
        <v>1</v>
      </c>
      <c r="N40" s="189">
        <f>M40*0.5</f>
        <v>0.5</v>
      </c>
      <c r="O40" s="182" t="s">
        <v>351</v>
      </c>
      <c r="P40" s="181">
        <v>5</v>
      </c>
      <c r="Q40" s="181">
        <f>P40*0.5</f>
        <v>2.5</v>
      </c>
      <c r="R40" s="192"/>
      <c r="S40" s="192"/>
      <c r="T40" s="192">
        <f>S40*0.5</f>
        <v>0</v>
      </c>
      <c r="U40" s="15">
        <f t="shared" si="1"/>
        <v>9.5</v>
      </c>
      <c r="V40" s="15"/>
      <c r="W40" s="15"/>
      <c r="X40" s="15"/>
    </row>
    <row r="41" ht="28" customHeight="1" spans="1:24">
      <c r="A41" s="177"/>
      <c r="B41" s="172" t="s">
        <v>275</v>
      </c>
      <c r="C41" s="179" t="s">
        <v>352</v>
      </c>
      <c r="D41" s="175">
        <v>3</v>
      </c>
      <c r="E41" s="175">
        <f>D41*0.5</f>
        <v>1.5</v>
      </c>
      <c r="F41" s="178" t="s">
        <v>353</v>
      </c>
      <c r="G41" s="176">
        <v>2</v>
      </c>
      <c r="H41" s="176">
        <f>G41*0.5</f>
        <v>1</v>
      </c>
      <c r="I41" s="188"/>
      <c r="J41" s="188"/>
      <c r="K41" s="188">
        <f>J41*0.5</f>
        <v>0</v>
      </c>
      <c r="L41" s="190" t="s">
        <v>354</v>
      </c>
      <c r="M41" s="189">
        <v>5</v>
      </c>
      <c r="N41" s="189">
        <f>M41*0.5</f>
        <v>2.5</v>
      </c>
      <c r="O41" s="182" t="s">
        <v>355</v>
      </c>
      <c r="P41" s="181">
        <v>2</v>
      </c>
      <c r="Q41" s="181">
        <f>P41*0.5</f>
        <v>1</v>
      </c>
      <c r="R41" s="192"/>
      <c r="S41" s="192"/>
      <c r="T41" s="192">
        <f>S41*0.5</f>
        <v>0</v>
      </c>
      <c r="U41" s="15">
        <f t="shared" si="1"/>
        <v>6</v>
      </c>
      <c r="V41" s="15"/>
      <c r="W41" s="15"/>
      <c r="X41" s="15"/>
    </row>
    <row r="42" ht="28" customHeight="1" spans="1:24">
      <c r="A42" s="177" t="s">
        <v>35</v>
      </c>
      <c r="B42" s="172" t="s">
        <v>264</v>
      </c>
      <c r="C42" s="179" t="s">
        <v>356</v>
      </c>
      <c r="D42" s="175">
        <v>1</v>
      </c>
      <c r="E42" s="175">
        <f>D42*1</f>
        <v>1</v>
      </c>
      <c r="F42" s="176"/>
      <c r="G42" s="176"/>
      <c r="H42" s="176">
        <f>G42*1</f>
        <v>0</v>
      </c>
      <c r="I42" s="188" t="s">
        <v>357</v>
      </c>
      <c r="J42" s="188">
        <v>2</v>
      </c>
      <c r="K42" s="188">
        <f>J42*1</f>
        <v>2</v>
      </c>
      <c r="L42" s="189"/>
      <c r="M42" s="189"/>
      <c r="N42" s="189">
        <f>M42*1</f>
        <v>0</v>
      </c>
      <c r="O42" s="181"/>
      <c r="P42" s="181"/>
      <c r="Q42" s="181">
        <f>P42*1</f>
        <v>0</v>
      </c>
      <c r="R42" s="192"/>
      <c r="S42" s="192"/>
      <c r="T42" s="192">
        <f>S42*1</f>
        <v>0</v>
      </c>
      <c r="U42" s="15">
        <f t="shared" si="1"/>
        <v>3</v>
      </c>
      <c r="V42" s="15">
        <f>U42+U43+U44</f>
        <v>13</v>
      </c>
      <c r="W42" s="15"/>
      <c r="X42" s="15"/>
    </row>
    <row r="43" ht="28" customHeight="1" spans="1:24">
      <c r="A43" s="177"/>
      <c r="B43" s="172" t="s">
        <v>269</v>
      </c>
      <c r="C43" s="179" t="s">
        <v>358</v>
      </c>
      <c r="D43" s="175">
        <v>2</v>
      </c>
      <c r="E43" s="175">
        <f>D43*0.5</f>
        <v>1</v>
      </c>
      <c r="F43" s="178" t="s">
        <v>359</v>
      </c>
      <c r="G43" s="176">
        <v>2</v>
      </c>
      <c r="H43" s="176">
        <f>G43*0.5</f>
        <v>1</v>
      </c>
      <c r="I43" s="188" t="s">
        <v>360</v>
      </c>
      <c r="J43" s="188">
        <v>1</v>
      </c>
      <c r="K43" s="188">
        <f>J43*0.5</f>
        <v>0.5</v>
      </c>
      <c r="L43" s="189"/>
      <c r="M43" s="189"/>
      <c r="N43" s="189">
        <f>M43*0.5</f>
        <v>0</v>
      </c>
      <c r="O43" s="182" t="s">
        <v>361</v>
      </c>
      <c r="P43" s="181">
        <v>3</v>
      </c>
      <c r="Q43" s="181">
        <f>P43*0.5</f>
        <v>1.5</v>
      </c>
      <c r="R43" s="192"/>
      <c r="S43" s="192"/>
      <c r="T43" s="192">
        <f>S43*0.5</f>
        <v>0</v>
      </c>
      <c r="U43" s="15">
        <f t="shared" si="1"/>
        <v>4</v>
      </c>
      <c r="V43" s="15"/>
      <c r="W43" s="15"/>
      <c r="X43" s="15"/>
    </row>
    <row r="44" s="142" customFormat="1" ht="28" customHeight="1" spans="1:24">
      <c r="A44" s="177"/>
      <c r="B44" s="172" t="s">
        <v>275</v>
      </c>
      <c r="C44" s="179" t="s">
        <v>362</v>
      </c>
      <c r="D44" s="175">
        <v>2</v>
      </c>
      <c r="E44" s="175">
        <f>D44*0.5</f>
        <v>1</v>
      </c>
      <c r="F44" s="178" t="s">
        <v>363</v>
      </c>
      <c r="G44" s="176">
        <v>4</v>
      </c>
      <c r="H44" s="176">
        <f>G44*0.5</f>
        <v>2</v>
      </c>
      <c r="I44" s="188" t="s">
        <v>364</v>
      </c>
      <c r="J44" s="188">
        <v>2</v>
      </c>
      <c r="K44" s="188">
        <f>J44*0.5</f>
        <v>1</v>
      </c>
      <c r="L44" s="190" t="s">
        <v>365</v>
      </c>
      <c r="M44" s="189">
        <v>3</v>
      </c>
      <c r="N44" s="189">
        <f>M44*0.5</f>
        <v>1.5</v>
      </c>
      <c r="O44" s="181" t="s">
        <v>366</v>
      </c>
      <c r="P44" s="181">
        <v>1</v>
      </c>
      <c r="Q44" s="181">
        <f>P44*0.5</f>
        <v>0.5</v>
      </c>
      <c r="R44" s="192"/>
      <c r="S44" s="192"/>
      <c r="T44" s="192">
        <f>S44*0.5</f>
        <v>0</v>
      </c>
      <c r="U44" s="15">
        <f t="shared" si="1"/>
        <v>6</v>
      </c>
      <c r="V44" s="15"/>
      <c r="W44" s="15"/>
      <c r="X44" s="15"/>
    </row>
    <row r="45" s="142" customFormat="1" ht="28" customHeight="1" spans="1:22">
      <c r="A45" s="180" t="s">
        <v>36</v>
      </c>
      <c r="B45" s="181" t="s">
        <v>264</v>
      </c>
      <c r="C45" s="181"/>
      <c r="D45" s="181"/>
      <c r="E45" s="181">
        <f>D45*1</f>
        <v>0</v>
      </c>
      <c r="F45" s="181"/>
      <c r="G45" s="181"/>
      <c r="H45" s="181">
        <f>G45*1</f>
        <v>0</v>
      </c>
      <c r="I45" s="181"/>
      <c r="J45" s="181"/>
      <c r="K45" s="181">
        <f>J45*1</f>
        <v>0</v>
      </c>
      <c r="L45" s="181"/>
      <c r="M45" s="181"/>
      <c r="N45" s="181">
        <f>M45*1</f>
        <v>0</v>
      </c>
      <c r="O45" s="181"/>
      <c r="P45" s="181"/>
      <c r="Q45" s="181">
        <f>P45*1</f>
        <v>0</v>
      </c>
      <c r="R45" s="193"/>
      <c r="S45" s="193"/>
      <c r="T45" s="193">
        <f>S45*0.5</f>
        <v>0</v>
      </c>
      <c r="U45" s="142">
        <f t="shared" si="1"/>
        <v>0</v>
      </c>
      <c r="V45" s="142">
        <f>U45+U46+U47</f>
        <v>0</v>
      </c>
    </row>
    <row r="46" s="142" customFormat="1" ht="28" customHeight="1" spans="1:21">
      <c r="A46" s="180"/>
      <c r="B46" s="181" t="s">
        <v>269</v>
      </c>
      <c r="C46" s="181"/>
      <c r="D46" s="181"/>
      <c r="E46" s="181">
        <f>D46*0.5</f>
        <v>0</v>
      </c>
      <c r="F46" s="181"/>
      <c r="G46" s="181"/>
      <c r="H46" s="181">
        <f>G46*0.5</f>
        <v>0</v>
      </c>
      <c r="I46" s="181"/>
      <c r="J46" s="181"/>
      <c r="K46" s="181">
        <f>J46*0.5</f>
        <v>0</v>
      </c>
      <c r="L46" s="181"/>
      <c r="M46" s="181"/>
      <c r="N46" s="181">
        <f>M46*0.5</f>
        <v>0</v>
      </c>
      <c r="O46" s="181"/>
      <c r="P46" s="181"/>
      <c r="Q46" s="181">
        <f>P46*0.5</f>
        <v>0</v>
      </c>
      <c r="R46" s="193"/>
      <c r="S46" s="193"/>
      <c r="T46" s="193">
        <f>S46*1</f>
        <v>0</v>
      </c>
      <c r="U46" s="142">
        <f t="shared" si="1"/>
        <v>0</v>
      </c>
    </row>
    <row r="47" s="142" customFormat="1" ht="28" customHeight="1" spans="1:21">
      <c r="A47" s="180"/>
      <c r="B47" s="181" t="s">
        <v>275</v>
      </c>
      <c r="C47" s="181"/>
      <c r="D47" s="181"/>
      <c r="E47" s="181">
        <f>D47*0.5</f>
        <v>0</v>
      </c>
      <c r="F47" s="181"/>
      <c r="G47" s="181"/>
      <c r="H47" s="181">
        <f>G47*0.5</f>
        <v>0</v>
      </c>
      <c r="I47" s="181"/>
      <c r="J47" s="181"/>
      <c r="K47" s="181">
        <f>J47*0.5</f>
        <v>0</v>
      </c>
      <c r="L47" s="181"/>
      <c r="M47" s="181"/>
      <c r="N47" s="181">
        <f>M47*0.5</f>
        <v>0</v>
      </c>
      <c r="O47" s="181"/>
      <c r="P47" s="181"/>
      <c r="Q47" s="181">
        <f>P47*0.5</f>
        <v>0</v>
      </c>
      <c r="R47" s="193"/>
      <c r="S47" s="193"/>
      <c r="T47" s="193">
        <f>S47*0.5</f>
        <v>0</v>
      </c>
      <c r="U47" s="142">
        <f t="shared" si="1"/>
        <v>0</v>
      </c>
    </row>
    <row r="48" ht="28" customHeight="1" spans="1:24">
      <c r="A48" s="177" t="s">
        <v>37</v>
      </c>
      <c r="B48" s="172" t="s">
        <v>264</v>
      </c>
      <c r="C48" s="175"/>
      <c r="D48" s="175"/>
      <c r="E48" s="175">
        <f>D48*1</f>
        <v>0</v>
      </c>
      <c r="F48" s="176"/>
      <c r="G48" s="176"/>
      <c r="H48" s="176">
        <f>G48*1</f>
        <v>0</v>
      </c>
      <c r="I48" s="188"/>
      <c r="J48" s="188"/>
      <c r="K48" s="188">
        <f>J48*1</f>
        <v>0</v>
      </c>
      <c r="L48" s="189"/>
      <c r="M48" s="189"/>
      <c r="N48" s="189">
        <f>M48*1</f>
        <v>0</v>
      </c>
      <c r="O48" s="181"/>
      <c r="P48" s="181"/>
      <c r="Q48" s="181">
        <f>P48*1</f>
        <v>0</v>
      </c>
      <c r="R48" s="192"/>
      <c r="S48" s="192"/>
      <c r="T48" s="192">
        <f>S48*0.5</f>
        <v>0</v>
      </c>
      <c r="U48" s="15">
        <f t="shared" si="1"/>
        <v>0</v>
      </c>
      <c r="V48" s="15">
        <f>U48+U49+U50</f>
        <v>0</v>
      </c>
      <c r="W48" s="15"/>
      <c r="X48" s="15"/>
    </row>
    <row r="49" ht="28" customHeight="1" spans="1:24">
      <c r="A49" s="177"/>
      <c r="B49" s="172" t="s">
        <v>269</v>
      </c>
      <c r="C49" s="175"/>
      <c r="D49" s="175"/>
      <c r="E49" s="175">
        <f>D49*0.5</f>
        <v>0</v>
      </c>
      <c r="F49" s="176"/>
      <c r="G49" s="176"/>
      <c r="H49" s="176">
        <f>G49*0.5</f>
        <v>0</v>
      </c>
      <c r="I49" s="188"/>
      <c r="J49" s="188"/>
      <c r="K49" s="188">
        <f>J49*0.5</f>
        <v>0</v>
      </c>
      <c r="L49" s="189"/>
      <c r="M49" s="189"/>
      <c r="N49" s="189">
        <f>M49*0.5</f>
        <v>0</v>
      </c>
      <c r="O49" s="181"/>
      <c r="P49" s="181"/>
      <c r="Q49" s="181">
        <f>P49*0.5</f>
        <v>0</v>
      </c>
      <c r="R49" s="192"/>
      <c r="S49" s="192"/>
      <c r="T49" s="192">
        <f>S49*0.5</f>
        <v>0</v>
      </c>
      <c r="U49" s="15">
        <f t="shared" si="1"/>
        <v>0</v>
      </c>
      <c r="V49" s="15"/>
      <c r="W49" s="15"/>
      <c r="X49" s="15"/>
    </row>
    <row r="50" ht="28" customHeight="1" spans="1:24">
      <c r="A50" s="177"/>
      <c r="B50" s="172" t="s">
        <v>275</v>
      </c>
      <c r="C50" s="175"/>
      <c r="D50" s="175"/>
      <c r="E50" s="175">
        <f>D50*0.5</f>
        <v>0</v>
      </c>
      <c r="F50" s="176"/>
      <c r="G50" s="176"/>
      <c r="H50" s="176">
        <f>G50*0.5</f>
        <v>0</v>
      </c>
      <c r="I50" s="188"/>
      <c r="J50" s="188"/>
      <c r="K50" s="188">
        <f>J50*0.5</f>
        <v>0</v>
      </c>
      <c r="L50" s="189"/>
      <c r="M50" s="189"/>
      <c r="N50" s="189">
        <f>M50*0.5</f>
        <v>0</v>
      </c>
      <c r="O50" s="181"/>
      <c r="P50" s="181"/>
      <c r="Q50" s="181">
        <f>P50*0.5</f>
        <v>0</v>
      </c>
      <c r="R50" s="192"/>
      <c r="S50" s="192"/>
      <c r="T50" s="192">
        <f>S50*1</f>
        <v>0</v>
      </c>
      <c r="U50" s="15">
        <f t="shared" si="1"/>
        <v>0</v>
      </c>
      <c r="V50" s="15"/>
      <c r="W50" s="15"/>
      <c r="X50" s="15"/>
    </row>
    <row r="51" ht="28" customHeight="1" spans="1:24">
      <c r="A51" s="177" t="s">
        <v>38</v>
      </c>
      <c r="B51" s="172" t="s">
        <v>264</v>
      </c>
      <c r="C51" s="175"/>
      <c r="D51" s="175"/>
      <c r="E51" s="175">
        <f>D51*1</f>
        <v>0</v>
      </c>
      <c r="F51" s="176"/>
      <c r="G51" s="176"/>
      <c r="H51" s="176">
        <f>G51*1</f>
        <v>0</v>
      </c>
      <c r="I51" s="188"/>
      <c r="J51" s="188"/>
      <c r="K51" s="188">
        <f>J51*1</f>
        <v>0</v>
      </c>
      <c r="L51" s="189"/>
      <c r="M51" s="189"/>
      <c r="N51" s="189">
        <f>M51*1</f>
        <v>0</v>
      </c>
      <c r="O51" s="181"/>
      <c r="P51" s="181"/>
      <c r="Q51" s="181">
        <f>P51*1</f>
        <v>0</v>
      </c>
      <c r="R51" s="192"/>
      <c r="S51" s="192"/>
      <c r="T51" s="192">
        <f>S51*0.5</f>
        <v>0</v>
      </c>
      <c r="U51" s="15">
        <f t="shared" si="1"/>
        <v>0</v>
      </c>
      <c r="V51" s="15">
        <f>U51+U52+U53</f>
        <v>0</v>
      </c>
      <c r="W51" s="15"/>
      <c r="X51" s="15"/>
    </row>
    <row r="52" ht="28" customHeight="1" spans="1:24">
      <c r="A52" s="177"/>
      <c r="B52" s="172" t="s">
        <v>269</v>
      </c>
      <c r="C52" s="175"/>
      <c r="D52" s="175"/>
      <c r="E52" s="175">
        <f>D52*0.5</f>
        <v>0</v>
      </c>
      <c r="F52" s="176"/>
      <c r="G52" s="176"/>
      <c r="H52" s="176">
        <f>G52*0.5</f>
        <v>0</v>
      </c>
      <c r="I52" s="188"/>
      <c r="J52" s="188"/>
      <c r="K52" s="188">
        <f>J52*0.5</f>
        <v>0</v>
      </c>
      <c r="L52" s="189"/>
      <c r="M52" s="189"/>
      <c r="N52" s="189">
        <f>M52*0.5</f>
        <v>0</v>
      </c>
      <c r="O52" s="181"/>
      <c r="P52" s="181"/>
      <c r="Q52" s="181">
        <f>P52*0.5</f>
        <v>0</v>
      </c>
      <c r="R52" s="192"/>
      <c r="S52" s="192"/>
      <c r="T52" s="192">
        <f>S52*0.5</f>
        <v>0</v>
      </c>
      <c r="U52" s="15">
        <f t="shared" si="1"/>
        <v>0</v>
      </c>
      <c r="V52" s="15"/>
      <c r="W52" s="15"/>
      <c r="X52" s="15"/>
    </row>
    <row r="53" ht="28" customHeight="1" spans="1:24">
      <c r="A53" s="177"/>
      <c r="B53" s="172" t="s">
        <v>275</v>
      </c>
      <c r="C53" s="175"/>
      <c r="D53" s="175"/>
      <c r="E53" s="175">
        <f>D53*0.5</f>
        <v>0</v>
      </c>
      <c r="F53" s="176"/>
      <c r="G53" s="176"/>
      <c r="H53" s="176">
        <f>G53*0.5</f>
        <v>0</v>
      </c>
      <c r="I53" s="188"/>
      <c r="J53" s="188"/>
      <c r="K53" s="188">
        <f>J53*0.5</f>
        <v>0</v>
      </c>
      <c r="L53" s="189"/>
      <c r="M53" s="189"/>
      <c r="N53" s="189">
        <f>M53*0.5</f>
        <v>0</v>
      </c>
      <c r="O53" s="181"/>
      <c r="P53" s="181"/>
      <c r="Q53" s="181">
        <f>P53*0.5</f>
        <v>0</v>
      </c>
      <c r="R53" s="192"/>
      <c r="S53" s="192"/>
      <c r="T53" s="192">
        <f>S53*0.5</f>
        <v>0</v>
      </c>
      <c r="U53" s="15">
        <f t="shared" si="1"/>
        <v>0</v>
      </c>
      <c r="V53" s="15"/>
      <c r="W53" s="15"/>
      <c r="X53" s="15"/>
    </row>
    <row r="54" ht="28" customHeight="1" spans="1:24">
      <c r="A54" s="177" t="s">
        <v>39</v>
      </c>
      <c r="B54" s="172" t="s">
        <v>264</v>
      </c>
      <c r="C54" s="175"/>
      <c r="D54" s="175"/>
      <c r="E54" s="175">
        <f>D54*1</f>
        <v>0</v>
      </c>
      <c r="F54" s="176"/>
      <c r="G54" s="176"/>
      <c r="H54" s="176">
        <f>G54*1</f>
        <v>0</v>
      </c>
      <c r="I54" s="188"/>
      <c r="J54" s="188"/>
      <c r="K54" s="188">
        <f>J54*1</f>
        <v>0</v>
      </c>
      <c r="L54" s="189"/>
      <c r="M54" s="189"/>
      <c r="N54" s="189">
        <f>M54*1</f>
        <v>0</v>
      </c>
      <c r="O54" s="181"/>
      <c r="P54" s="181"/>
      <c r="Q54" s="181">
        <f>P54*1</f>
        <v>0</v>
      </c>
      <c r="R54" s="192"/>
      <c r="S54" s="192"/>
      <c r="T54" s="192">
        <f>S54*1</f>
        <v>0</v>
      </c>
      <c r="U54" s="15">
        <f t="shared" si="1"/>
        <v>0</v>
      </c>
      <c r="V54" s="15">
        <f>U54+U55+U56</f>
        <v>0</v>
      </c>
      <c r="W54" s="15"/>
      <c r="X54" s="15"/>
    </row>
    <row r="55" ht="28" customHeight="1" spans="1:24">
      <c r="A55" s="172"/>
      <c r="B55" s="172" t="s">
        <v>269</v>
      </c>
      <c r="C55" s="175"/>
      <c r="D55" s="175"/>
      <c r="E55" s="175">
        <f>D55*0.5</f>
        <v>0</v>
      </c>
      <c r="F55" s="176"/>
      <c r="G55" s="176"/>
      <c r="H55" s="176">
        <f>G55*0.5</f>
        <v>0</v>
      </c>
      <c r="I55" s="188"/>
      <c r="J55" s="188"/>
      <c r="K55" s="188">
        <f>J55*0.5</f>
        <v>0</v>
      </c>
      <c r="L55" s="189"/>
      <c r="M55" s="189"/>
      <c r="N55" s="189">
        <f>M55*0.5</f>
        <v>0</v>
      </c>
      <c r="O55" s="181"/>
      <c r="P55" s="181"/>
      <c r="Q55" s="181">
        <f>P55*0.5</f>
        <v>0</v>
      </c>
      <c r="R55" s="192"/>
      <c r="S55" s="192"/>
      <c r="T55" s="192">
        <f>S55*0.5</f>
        <v>0</v>
      </c>
      <c r="U55" s="15">
        <f t="shared" si="1"/>
        <v>0</v>
      </c>
      <c r="V55" s="15"/>
      <c r="W55" s="15"/>
      <c r="X55" s="15"/>
    </row>
    <row r="56" ht="28" customHeight="1" spans="1:24">
      <c r="A56" s="172"/>
      <c r="B56" s="172" t="s">
        <v>275</v>
      </c>
      <c r="C56" s="175"/>
      <c r="D56" s="175"/>
      <c r="E56" s="175">
        <f>D56*0.5</f>
        <v>0</v>
      </c>
      <c r="F56" s="176"/>
      <c r="G56" s="176"/>
      <c r="H56" s="176">
        <f>G56*0.5</f>
        <v>0</v>
      </c>
      <c r="I56" s="188"/>
      <c r="J56" s="188"/>
      <c r="K56" s="188">
        <f>J56*0.5</f>
        <v>0</v>
      </c>
      <c r="L56" s="189"/>
      <c r="M56" s="189"/>
      <c r="N56" s="189">
        <f>M56*0.5</f>
        <v>0</v>
      </c>
      <c r="O56" s="181"/>
      <c r="P56" s="181"/>
      <c r="Q56" s="181">
        <f>P56*0.5</f>
        <v>0</v>
      </c>
      <c r="R56" s="192"/>
      <c r="S56" s="192"/>
      <c r="T56" s="192">
        <f>S56*0.5</f>
        <v>0</v>
      </c>
      <c r="U56" s="15">
        <f t="shared" si="1"/>
        <v>0</v>
      </c>
      <c r="V56" s="15"/>
      <c r="W56" s="15"/>
      <c r="X56" s="15"/>
    </row>
    <row r="57" ht="17.4" spans="1:22">
      <c r="A57" s="177" t="s">
        <v>40</v>
      </c>
      <c r="B57" s="172" t="s">
        <v>264</v>
      </c>
      <c r="E57" s="175">
        <f>D57*1</f>
        <v>0</v>
      </c>
      <c r="H57" s="176">
        <f>G57*1</f>
        <v>0</v>
      </c>
      <c r="K57" s="188">
        <f>J57*1</f>
        <v>0</v>
      </c>
      <c r="N57" s="189">
        <f>M57*1</f>
        <v>0</v>
      </c>
      <c r="Q57" s="181">
        <f>P57*1</f>
        <v>0</v>
      </c>
      <c r="T57" s="192">
        <f>S57*1</f>
        <v>0</v>
      </c>
      <c r="U57" s="15">
        <f t="shared" ref="U57:U68" si="2">E57+H57+K57+N57+Q57+T57</f>
        <v>0</v>
      </c>
      <c r="V57" s="15">
        <f>U57+U58+U59</f>
        <v>0</v>
      </c>
    </row>
    <row r="58" ht="17.4" spans="1:21">
      <c r="A58" s="177"/>
      <c r="B58" s="172" t="s">
        <v>269</v>
      </c>
      <c r="E58" s="175">
        <f>D58*0.5</f>
        <v>0</v>
      </c>
      <c r="H58" s="176">
        <f>G58*0.5</f>
        <v>0</v>
      </c>
      <c r="K58" s="188">
        <f>J58*0.5</f>
        <v>0</v>
      </c>
      <c r="N58" s="189">
        <f>M58*0.5</f>
        <v>0</v>
      </c>
      <c r="Q58" s="181">
        <f>P58*0.5</f>
        <v>0</v>
      </c>
      <c r="T58" s="192">
        <f>S58*0.5</f>
        <v>0</v>
      </c>
      <c r="U58" s="15">
        <f t="shared" si="2"/>
        <v>0</v>
      </c>
    </row>
    <row r="59" ht="17.4" spans="1:21">
      <c r="A59" s="177"/>
      <c r="B59" s="172" t="s">
        <v>275</v>
      </c>
      <c r="E59" s="175">
        <f>D59*0.5</f>
        <v>0</v>
      </c>
      <c r="H59" s="176">
        <f>G59*0.5</f>
        <v>0</v>
      </c>
      <c r="K59" s="188">
        <f>J59*0.5</f>
        <v>0</v>
      </c>
      <c r="N59" s="189">
        <f>M59*0.5</f>
        <v>0</v>
      </c>
      <c r="Q59" s="181">
        <f>P59*0.5</f>
        <v>0</v>
      </c>
      <c r="T59" s="192">
        <f>S59*0.5</f>
        <v>0</v>
      </c>
      <c r="U59" s="15">
        <f t="shared" si="2"/>
        <v>0</v>
      </c>
    </row>
    <row r="60" ht="17.4" spans="1:22">
      <c r="A60" s="177" t="s">
        <v>41</v>
      </c>
      <c r="B60" s="172" t="s">
        <v>264</v>
      </c>
      <c r="E60" s="175">
        <f>D60*1</f>
        <v>0</v>
      </c>
      <c r="H60" s="176">
        <f>G60*1</f>
        <v>0</v>
      </c>
      <c r="K60" s="188">
        <f>J60*1</f>
        <v>0</v>
      </c>
      <c r="N60" s="189">
        <f>M60*1</f>
        <v>0</v>
      </c>
      <c r="Q60" s="181">
        <f>P60*1</f>
        <v>0</v>
      </c>
      <c r="T60" s="192">
        <f>S60*1</f>
        <v>0</v>
      </c>
      <c r="U60" s="15">
        <f t="shared" si="2"/>
        <v>0</v>
      </c>
      <c r="V60" s="15">
        <f>U60+U61+U62</f>
        <v>0</v>
      </c>
    </row>
    <row r="61" ht="17.4" spans="1:21">
      <c r="A61" s="177"/>
      <c r="B61" s="172" t="s">
        <v>269</v>
      </c>
      <c r="E61" s="175">
        <f>D61*0.5</f>
        <v>0</v>
      </c>
      <c r="H61" s="176">
        <f>G61*0.5</f>
        <v>0</v>
      </c>
      <c r="K61" s="188">
        <f>J61*0.5</f>
        <v>0</v>
      </c>
      <c r="N61" s="189">
        <f>M61*0.5</f>
        <v>0</v>
      </c>
      <c r="Q61" s="181">
        <f>P61*0.5</f>
        <v>0</v>
      </c>
      <c r="T61" s="192">
        <f>S61*0.5</f>
        <v>0</v>
      </c>
      <c r="U61" s="15">
        <f t="shared" si="2"/>
        <v>0</v>
      </c>
    </row>
    <row r="62" ht="17.4" spans="1:21">
      <c r="A62" s="177"/>
      <c r="B62" s="172" t="s">
        <v>275</v>
      </c>
      <c r="E62" s="175">
        <f>D62*0.5</f>
        <v>0</v>
      </c>
      <c r="H62" s="176">
        <f>G62*0.5</f>
        <v>0</v>
      </c>
      <c r="K62" s="188">
        <f>J62*0.5</f>
        <v>0</v>
      </c>
      <c r="N62" s="189">
        <f>M62*0.5</f>
        <v>0</v>
      </c>
      <c r="Q62" s="181">
        <f>P62*0.5</f>
        <v>0</v>
      </c>
      <c r="T62" s="192">
        <f>S62*0.5</f>
        <v>0</v>
      </c>
      <c r="U62" s="15">
        <f t="shared" si="2"/>
        <v>0</v>
      </c>
    </row>
    <row r="63" ht="17.4" spans="1:22">
      <c r="A63" s="177" t="s">
        <v>42</v>
      </c>
      <c r="B63" s="172" t="s">
        <v>264</v>
      </c>
      <c r="E63" s="175">
        <f>D63*1</f>
        <v>0</v>
      </c>
      <c r="H63" s="176">
        <f>G63*1</f>
        <v>0</v>
      </c>
      <c r="K63" s="188">
        <f>J63*1</f>
        <v>0</v>
      </c>
      <c r="N63" s="189">
        <f>M63*1</f>
        <v>0</v>
      </c>
      <c r="Q63" s="181">
        <f>P63*1</f>
        <v>0</v>
      </c>
      <c r="T63" s="192">
        <f>S63*1</f>
        <v>0</v>
      </c>
      <c r="U63" s="15">
        <f t="shared" si="2"/>
        <v>0</v>
      </c>
      <c r="V63" s="15">
        <f>U63+U64+U65</f>
        <v>0</v>
      </c>
    </row>
    <row r="64" ht="17.4" spans="1:21">
      <c r="A64" s="177"/>
      <c r="B64" s="172" t="s">
        <v>269</v>
      </c>
      <c r="E64" s="175">
        <f>D64*0.5</f>
        <v>0</v>
      </c>
      <c r="H64" s="176">
        <f>G64*0.5</f>
        <v>0</v>
      </c>
      <c r="K64" s="188">
        <f>J64*0.5</f>
        <v>0</v>
      </c>
      <c r="N64" s="189">
        <f>M64*0.5</f>
        <v>0</v>
      </c>
      <c r="Q64" s="181">
        <f>P64*0.5</f>
        <v>0</v>
      </c>
      <c r="T64" s="192">
        <f>S64*0.5</f>
        <v>0</v>
      </c>
      <c r="U64" s="15">
        <f t="shared" si="2"/>
        <v>0</v>
      </c>
    </row>
    <row r="65" ht="17.4" spans="1:21">
      <c r="A65" s="177"/>
      <c r="B65" s="172" t="s">
        <v>275</v>
      </c>
      <c r="E65" s="175">
        <f>D65*0.5</f>
        <v>0</v>
      </c>
      <c r="H65" s="176">
        <f>G65*0.5</f>
        <v>0</v>
      </c>
      <c r="K65" s="188">
        <f>J65*0.5</f>
        <v>0</v>
      </c>
      <c r="N65" s="189">
        <f>M65*0.5</f>
        <v>0</v>
      </c>
      <c r="Q65" s="181">
        <f>P65*0.5</f>
        <v>0</v>
      </c>
      <c r="T65" s="192">
        <f>S65*0.5</f>
        <v>0</v>
      </c>
      <c r="U65" s="15">
        <f t="shared" si="2"/>
        <v>0</v>
      </c>
    </row>
    <row r="66" ht="17.4" spans="1:22">
      <c r="A66" s="177" t="s">
        <v>43</v>
      </c>
      <c r="B66" s="172" t="s">
        <v>264</v>
      </c>
      <c r="E66" s="175">
        <f>D66*1</f>
        <v>0</v>
      </c>
      <c r="H66" s="176">
        <f>G66*1</f>
        <v>0</v>
      </c>
      <c r="K66" s="188">
        <f>J66*1</f>
        <v>0</v>
      </c>
      <c r="N66" s="189">
        <f>M66*1</f>
        <v>0</v>
      </c>
      <c r="Q66" s="181">
        <f>P66*1</f>
        <v>0</v>
      </c>
      <c r="T66" s="192">
        <f>S66*1</f>
        <v>0</v>
      </c>
      <c r="U66" s="15">
        <f t="shared" si="2"/>
        <v>0</v>
      </c>
      <c r="V66" s="15">
        <f>U66+U67+U68</f>
        <v>0</v>
      </c>
    </row>
    <row r="67" ht="17.4" spans="2:21">
      <c r="B67" s="172" t="s">
        <v>269</v>
      </c>
      <c r="E67" s="175">
        <f>D67*0.5</f>
        <v>0</v>
      </c>
      <c r="H67" s="176">
        <f>G67*0.5</f>
        <v>0</v>
      </c>
      <c r="K67" s="188">
        <f>J67*0.5</f>
        <v>0</v>
      </c>
      <c r="N67" s="189">
        <f>M67*0.5</f>
        <v>0</v>
      </c>
      <c r="Q67" s="181">
        <f>P67*0.5</f>
        <v>0</v>
      </c>
      <c r="T67" s="192">
        <f>S67*0.5</f>
        <v>0</v>
      </c>
      <c r="U67" s="15">
        <f t="shared" si="2"/>
        <v>0</v>
      </c>
    </row>
    <row r="68" ht="17.4" spans="2:21">
      <c r="B68" s="172" t="s">
        <v>275</v>
      </c>
      <c r="E68" s="175">
        <f>D68*0.5</f>
        <v>0</v>
      </c>
      <c r="H68" s="176">
        <f>G68*0.5</f>
        <v>0</v>
      </c>
      <c r="K68" s="188">
        <f>J68*0.5</f>
        <v>0</v>
      </c>
      <c r="N68" s="189">
        <f>M68*0.5</f>
        <v>0</v>
      </c>
      <c r="Q68" s="181">
        <f>P68*0.5</f>
        <v>0</v>
      </c>
      <c r="T68" s="192">
        <f>S68*0.5</f>
        <v>0</v>
      </c>
      <c r="U68" s="15">
        <f t="shared" si="2"/>
        <v>0</v>
      </c>
    </row>
  </sheetData>
  <sheetProtection formatCells="0" insertHyperlinks="0" autoFilter="0"/>
  <mergeCells count="6">
    <mergeCell ref="C4:E4"/>
    <mergeCell ref="F4:H4"/>
    <mergeCell ref="I4:K4"/>
    <mergeCell ref="L4:N4"/>
    <mergeCell ref="O4:Q4"/>
    <mergeCell ref="R4:T4"/>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U24"/>
  <sheetViews>
    <sheetView workbookViewId="0">
      <pane xSplit="1" topLeftCell="B1" activePane="topRight" state="frozen"/>
      <selection/>
      <selection pane="topRight" activeCell="N14" sqref="N14"/>
    </sheetView>
  </sheetViews>
  <sheetFormatPr defaultColWidth="9" defaultRowHeight="13.8"/>
  <cols>
    <col min="1" max="1" width="24.25" customWidth="1"/>
    <col min="21" max="21" width="12.6296296296296"/>
  </cols>
  <sheetData>
    <row r="2" ht="28" customHeight="1" spans="1:21">
      <c r="A2" s="150"/>
      <c r="B2" s="143" t="s">
        <v>44</v>
      </c>
      <c r="C2" s="143"/>
      <c r="D2" s="143"/>
      <c r="E2" s="143" t="s">
        <v>45</v>
      </c>
      <c r="F2" s="143"/>
      <c r="G2" s="143"/>
      <c r="H2" s="143" t="s">
        <v>46</v>
      </c>
      <c r="I2" s="143"/>
      <c r="J2" s="143"/>
      <c r="K2" s="143" t="s">
        <v>47</v>
      </c>
      <c r="L2" s="143"/>
      <c r="M2" s="143"/>
      <c r="N2" s="143" t="s">
        <v>48</v>
      </c>
      <c r="O2" s="143"/>
      <c r="P2" s="143"/>
      <c r="Q2" s="143" t="s">
        <v>49</v>
      </c>
      <c r="R2" s="143"/>
      <c r="S2" s="143"/>
      <c r="T2" s="159"/>
      <c r="U2" s="159"/>
    </row>
    <row r="3" ht="28" customHeight="1" spans="1:21">
      <c r="A3" s="150"/>
      <c r="B3" s="143" t="s">
        <v>50</v>
      </c>
      <c r="C3" s="144" t="s">
        <v>51</v>
      </c>
      <c r="D3" s="144" t="s">
        <v>52</v>
      </c>
      <c r="E3" s="143" t="s">
        <v>50</v>
      </c>
      <c r="F3" s="144" t="s">
        <v>51</v>
      </c>
      <c r="G3" s="144" t="s">
        <v>52</v>
      </c>
      <c r="H3" s="151" t="s">
        <v>50</v>
      </c>
      <c r="I3" s="160" t="s">
        <v>51</v>
      </c>
      <c r="J3" s="160" t="s">
        <v>52</v>
      </c>
      <c r="K3" s="151" t="s">
        <v>50</v>
      </c>
      <c r="L3" s="160" t="s">
        <v>51</v>
      </c>
      <c r="M3" s="160" t="s">
        <v>52</v>
      </c>
      <c r="N3" s="151" t="s">
        <v>50</v>
      </c>
      <c r="O3" s="160" t="s">
        <v>51</v>
      </c>
      <c r="P3" s="160" t="s">
        <v>52</v>
      </c>
      <c r="Q3" s="161" t="s">
        <v>50</v>
      </c>
      <c r="R3" s="144" t="s">
        <v>51</v>
      </c>
      <c r="S3" s="144" t="s">
        <v>52</v>
      </c>
      <c r="T3" s="159"/>
      <c r="U3" s="159"/>
    </row>
    <row r="4" ht="28" customHeight="1" spans="1:21">
      <c r="A4" s="99" t="s">
        <v>23</v>
      </c>
      <c r="B4" s="150"/>
      <c r="C4" s="150"/>
      <c r="D4" s="150"/>
      <c r="E4" s="150"/>
      <c r="F4" s="152">
        <v>0.1452</v>
      </c>
      <c r="G4" s="153">
        <f>F4*50</f>
        <v>7.26</v>
      </c>
      <c r="H4" s="153"/>
      <c r="I4" s="153"/>
      <c r="J4" s="153"/>
      <c r="K4" s="152">
        <v>0.1003</v>
      </c>
      <c r="L4" s="153">
        <f>K4*50</f>
        <v>5.015</v>
      </c>
      <c r="M4" s="153"/>
      <c r="N4" s="152">
        <v>0.135</v>
      </c>
      <c r="O4" s="153">
        <f>N4*50</f>
        <v>6.75</v>
      </c>
      <c r="P4" s="153"/>
      <c r="Q4" s="153"/>
      <c r="R4" s="162"/>
      <c r="S4" s="150"/>
      <c r="T4" s="163">
        <f>D4+G4+L4+O4+S4</f>
        <v>19.025</v>
      </c>
      <c r="U4" s="163">
        <f>T4/3</f>
        <v>6.34166666666667</v>
      </c>
    </row>
    <row r="5" ht="28" customHeight="1" spans="1:21">
      <c r="A5" s="99" t="s">
        <v>24</v>
      </c>
      <c r="B5" s="150"/>
      <c r="C5" s="150"/>
      <c r="D5" s="150"/>
      <c r="E5" s="150"/>
      <c r="F5" s="152">
        <v>0.3176</v>
      </c>
      <c r="G5" s="153">
        <f t="shared" ref="G5:G24" si="0">F5*50</f>
        <v>15.88</v>
      </c>
      <c r="H5" s="153"/>
      <c r="I5" s="153"/>
      <c r="J5" s="153"/>
      <c r="K5" s="152">
        <v>0.2472</v>
      </c>
      <c r="L5" s="153">
        <f t="shared" ref="L5:L24" si="1">K5*50</f>
        <v>12.36</v>
      </c>
      <c r="M5" s="153"/>
      <c r="N5" s="152">
        <v>0.1489</v>
      </c>
      <c r="O5" s="153">
        <f t="shared" ref="O5:O24" si="2">N5*50</f>
        <v>7.445</v>
      </c>
      <c r="P5" s="153"/>
      <c r="Q5" s="153"/>
      <c r="R5" s="162"/>
      <c r="S5" s="150"/>
      <c r="T5" s="163">
        <f t="shared" ref="T5:T24" si="3">D5+G5+L5+O5+S5</f>
        <v>35.685</v>
      </c>
      <c r="U5" s="163">
        <f t="shared" ref="U5:U24" si="4">T5/3</f>
        <v>11.895</v>
      </c>
    </row>
    <row r="6" ht="28" customHeight="1" spans="1:21">
      <c r="A6" s="99" t="s">
        <v>25</v>
      </c>
      <c r="B6" s="150"/>
      <c r="C6" s="154">
        <v>0.33</v>
      </c>
      <c r="D6" s="150">
        <f>C6*50</f>
        <v>16.5</v>
      </c>
      <c r="E6" s="150"/>
      <c r="F6" s="152">
        <v>0.319</v>
      </c>
      <c r="G6" s="153">
        <f t="shared" si="0"/>
        <v>15.95</v>
      </c>
      <c r="H6" s="153"/>
      <c r="I6" s="153"/>
      <c r="J6" s="153"/>
      <c r="K6" s="152">
        <v>0.1966</v>
      </c>
      <c r="L6" s="153">
        <f t="shared" si="1"/>
        <v>9.83</v>
      </c>
      <c r="M6" s="153"/>
      <c r="N6" s="152">
        <v>0.2632</v>
      </c>
      <c r="O6" s="153">
        <f t="shared" si="2"/>
        <v>13.16</v>
      </c>
      <c r="P6" s="153"/>
      <c r="Q6" s="153"/>
      <c r="R6" s="162"/>
      <c r="S6" s="150"/>
      <c r="T6" s="163">
        <f t="shared" si="3"/>
        <v>55.44</v>
      </c>
      <c r="U6" s="163">
        <f>T6/4</f>
        <v>13.86</v>
      </c>
    </row>
    <row r="7" ht="28" customHeight="1" spans="1:21">
      <c r="A7" s="99" t="s">
        <v>26</v>
      </c>
      <c r="B7" s="150"/>
      <c r="C7" s="150"/>
      <c r="D7" s="150"/>
      <c r="E7" s="150"/>
      <c r="F7" s="152">
        <v>0.1717</v>
      </c>
      <c r="G7" s="153">
        <f t="shared" si="0"/>
        <v>8.585</v>
      </c>
      <c r="H7" s="153"/>
      <c r="I7" s="153"/>
      <c r="J7" s="153"/>
      <c r="K7" s="152">
        <v>0.1482</v>
      </c>
      <c r="L7" s="153">
        <f t="shared" si="1"/>
        <v>7.41</v>
      </c>
      <c r="M7" s="153"/>
      <c r="N7" s="152">
        <v>0.1622</v>
      </c>
      <c r="O7" s="153">
        <f t="shared" si="2"/>
        <v>8.11</v>
      </c>
      <c r="P7" s="153"/>
      <c r="Q7" s="153"/>
      <c r="R7" s="162"/>
      <c r="S7" s="150"/>
      <c r="T7" s="163">
        <f t="shared" si="3"/>
        <v>24.105</v>
      </c>
      <c r="U7" s="163">
        <f t="shared" si="4"/>
        <v>8.035</v>
      </c>
    </row>
    <row r="8" s="142" customFormat="1" ht="28" customHeight="1" spans="1:21">
      <c r="A8" s="107" t="s">
        <v>27</v>
      </c>
      <c r="B8" s="155"/>
      <c r="C8" s="155"/>
      <c r="D8" s="155"/>
      <c r="E8" s="155"/>
      <c r="F8" s="156">
        <v>0.1308</v>
      </c>
      <c r="G8" s="157">
        <f t="shared" si="0"/>
        <v>6.54</v>
      </c>
      <c r="H8" s="157"/>
      <c r="I8" s="157"/>
      <c r="J8" s="157"/>
      <c r="K8" s="156">
        <v>0.076</v>
      </c>
      <c r="L8" s="157">
        <f t="shared" si="1"/>
        <v>3.8</v>
      </c>
      <c r="M8" s="157"/>
      <c r="N8" s="156">
        <v>0.1308</v>
      </c>
      <c r="O8" s="157">
        <f t="shared" si="2"/>
        <v>6.54</v>
      </c>
      <c r="P8" s="157"/>
      <c r="Q8" s="157"/>
      <c r="R8" s="164"/>
      <c r="S8" s="155"/>
      <c r="T8" s="165">
        <f t="shared" si="3"/>
        <v>16.88</v>
      </c>
      <c r="U8" s="165">
        <f t="shared" si="4"/>
        <v>5.62666666666667</v>
      </c>
    </row>
    <row r="9" ht="28" customHeight="1" spans="1:21">
      <c r="A9" s="99" t="s">
        <v>28</v>
      </c>
      <c r="B9" s="150"/>
      <c r="C9" s="150"/>
      <c r="D9" s="150"/>
      <c r="E9" s="150"/>
      <c r="F9" s="152">
        <v>0.1785</v>
      </c>
      <c r="G9" s="153">
        <f t="shared" si="0"/>
        <v>8.925</v>
      </c>
      <c r="H9" s="153"/>
      <c r="I9" s="153"/>
      <c r="J9" s="153"/>
      <c r="K9" s="152">
        <v>0.177</v>
      </c>
      <c r="L9" s="153">
        <f t="shared" si="1"/>
        <v>8.85</v>
      </c>
      <c r="M9" s="153"/>
      <c r="N9" s="152">
        <v>0.1905</v>
      </c>
      <c r="O9" s="153">
        <f t="shared" si="2"/>
        <v>9.525</v>
      </c>
      <c r="P9" s="153"/>
      <c r="Q9" s="153"/>
      <c r="R9" s="162"/>
      <c r="S9" s="150"/>
      <c r="T9" s="163">
        <f t="shared" si="3"/>
        <v>27.3</v>
      </c>
      <c r="U9" s="163">
        <f t="shared" si="4"/>
        <v>9.1</v>
      </c>
    </row>
    <row r="10" ht="28" customHeight="1" spans="1:21">
      <c r="A10" s="99" t="s">
        <v>29</v>
      </c>
      <c r="B10" s="150"/>
      <c r="C10" s="150"/>
      <c r="D10" s="150"/>
      <c r="E10" s="150"/>
      <c r="F10" s="152">
        <v>0.3386</v>
      </c>
      <c r="G10" s="153">
        <f t="shared" si="0"/>
        <v>16.93</v>
      </c>
      <c r="H10" s="153"/>
      <c r="I10" s="153"/>
      <c r="J10" s="153"/>
      <c r="K10" s="152">
        <v>0.342</v>
      </c>
      <c r="L10" s="153">
        <f t="shared" si="1"/>
        <v>17.1</v>
      </c>
      <c r="M10" s="153"/>
      <c r="N10" s="152">
        <v>0.3021</v>
      </c>
      <c r="O10" s="153">
        <f t="shared" si="2"/>
        <v>15.105</v>
      </c>
      <c r="P10" s="153"/>
      <c r="Q10" s="153"/>
      <c r="R10" s="162"/>
      <c r="S10" s="150"/>
      <c r="T10" s="163">
        <f t="shared" si="3"/>
        <v>49.135</v>
      </c>
      <c r="U10" s="163">
        <f t="shared" si="4"/>
        <v>16.3783333333333</v>
      </c>
    </row>
    <row r="11" s="142" customFormat="1" ht="28" customHeight="1" spans="1:21">
      <c r="A11" s="107" t="s">
        <v>30</v>
      </c>
      <c r="B11" s="155"/>
      <c r="C11" s="155"/>
      <c r="D11" s="155"/>
      <c r="E11" s="155"/>
      <c r="F11" s="156">
        <v>0.1144</v>
      </c>
      <c r="G11" s="157">
        <f t="shared" si="0"/>
        <v>5.72</v>
      </c>
      <c r="H11" s="157"/>
      <c r="I11" s="157"/>
      <c r="J11" s="157"/>
      <c r="K11" s="156">
        <v>0.0913</v>
      </c>
      <c r="L11" s="157">
        <f t="shared" si="1"/>
        <v>4.565</v>
      </c>
      <c r="M11" s="157"/>
      <c r="N11" s="156">
        <v>0.0955</v>
      </c>
      <c r="O11" s="157">
        <f t="shared" si="2"/>
        <v>4.775</v>
      </c>
      <c r="P11" s="157"/>
      <c r="Q11" s="157"/>
      <c r="R11" s="164"/>
      <c r="S11" s="155"/>
      <c r="T11" s="165">
        <f t="shared" si="3"/>
        <v>15.06</v>
      </c>
      <c r="U11" s="165">
        <f t="shared" si="4"/>
        <v>5.02</v>
      </c>
    </row>
    <row r="12" ht="28" customHeight="1" spans="1:21">
      <c r="A12" s="99" t="s">
        <v>31</v>
      </c>
      <c r="B12" s="150"/>
      <c r="C12" s="150"/>
      <c r="D12" s="150"/>
      <c r="E12" s="150"/>
      <c r="F12" s="152">
        <v>0.1292</v>
      </c>
      <c r="G12" s="153">
        <f t="shared" si="0"/>
        <v>6.46</v>
      </c>
      <c r="H12" s="153"/>
      <c r="I12" s="153"/>
      <c r="J12" s="153"/>
      <c r="K12" s="152">
        <v>0.0878</v>
      </c>
      <c r="L12" s="153">
        <f t="shared" si="1"/>
        <v>4.39</v>
      </c>
      <c r="M12" s="153"/>
      <c r="N12" s="152">
        <v>0.1789</v>
      </c>
      <c r="O12" s="153">
        <f t="shared" si="2"/>
        <v>8.945</v>
      </c>
      <c r="P12" s="153"/>
      <c r="Q12" s="153"/>
      <c r="R12" s="162"/>
      <c r="S12" s="150"/>
      <c r="T12" s="163">
        <f t="shared" si="3"/>
        <v>19.795</v>
      </c>
      <c r="U12" s="163">
        <f t="shared" si="4"/>
        <v>6.59833333333333</v>
      </c>
    </row>
    <row r="13" ht="28" customHeight="1" spans="1:21">
      <c r="A13" s="99" t="s">
        <v>32</v>
      </c>
      <c r="B13" s="150"/>
      <c r="C13" s="150"/>
      <c r="D13" s="150"/>
      <c r="E13" s="150"/>
      <c r="F13" s="152">
        <v>0.201</v>
      </c>
      <c r="G13" s="153">
        <f t="shared" si="0"/>
        <v>10.05</v>
      </c>
      <c r="H13" s="153"/>
      <c r="I13" s="153"/>
      <c r="J13" s="153"/>
      <c r="K13" s="152">
        <v>0.1587</v>
      </c>
      <c r="L13" s="153">
        <f t="shared" si="1"/>
        <v>7.935</v>
      </c>
      <c r="M13" s="153"/>
      <c r="N13" s="152">
        <v>0.1508</v>
      </c>
      <c r="O13" s="153">
        <f t="shared" si="2"/>
        <v>7.54</v>
      </c>
      <c r="P13" s="153"/>
      <c r="Q13" s="153"/>
      <c r="R13" s="162"/>
      <c r="S13" s="150"/>
      <c r="T13" s="163">
        <f t="shared" si="3"/>
        <v>25.525</v>
      </c>
      <c r="U13" s="163">
        <f t="shared" si="4"/>
        <v>8.50833333333333</v>
      </c>
    </row>
    <row r="14" s="142" customFormat="1" ht="28" customHeight="1" spans="1:21">
      <c r="A14" s="107" t="s">
        <v>33</v>
      </c>
      <c r="B14" s="155"/>
      <c r="C14" s="155"/>
      <c r="D14" s="155"/>
      <c r="E14" s="155"/>
      <c r="F14" s="156">
        <v>0.0553</v>
      </c>
      <c r="G14" s="157">
        <f t="shared" si="0"/>
        <v>2.765</v>
      </c>
      <c r="H14" s="157"/>
      <c r="I14" s="157"/>
      <c r="J14" s="157"/>
      <c r="K14" s="156">
        <v>0.0506</v>
      </c>
      <c r="L14" s="157">
        <f t="shared" si="1"/>
        <v>2.53</v>
      </c>
      <c r="M14" s="157"/>
      <c r="N14" s="156">
        <v>0.0713</v>
      </c>
      <c r="O14" s="157">
        <f t="shared" si="2"/>
        <v>3.565</v>
      </c>
      <c r="P14" s="157"/>
      <c r="Q14" s="157"/>
      <c r="R14" s="164"/>
      <c r="S14" s="155"/>
      <c r="T14" s="165">
        <f t="shared" si="3"/>
        <v>8.86</v>
      </c>
      <c r="U14" s="165">
        <f t="shared" si="4"/>
        <v>2.95333333333333</v>
      </c>
    </row>
    <row r="15" ht="28" customHeight="1" spans="1:21">
      <c r="A15" s="99" t="s">
        <v>34</v>
      </c>
      <c r="B15" s="150"/>
      <c r="C15" s="150"/>
      <c r="D15" s="150"/>
      <c r="E15" s="150"/>
      <c r="F15" s="152">
        <v>0.1145</v>
      </c>
      <c r="G15" s="153">
        <f t="shared" si="0"/>
        <v>5.725</v>
      </c>
      <c r="H15" s="153"/>
      <c r="I15" s="153"/>
      <c r="J15" s="153"/>
      <c r="K15" s="152">
        <v>0.1024</v>
      </c>
      <c r="L15" s="153">
        <f t="shared" si="1"/>
        <v>5.12</v>
      </c>
      <c r="M15" s="153"/>
      <c r="N15" s="152">
        <v>0.0769</v>
      </c>
      <c r="O15" s="153">
        <f t="shared" si="2"/>
        <v>3.845</v>
      </c>
      <c r="P15" s="153"/>
      <c r="Q15" s="153"/>
      <c r="R15" s="162"/>
      <c r="S15" s="150"/>
      <c r="T15" s="163">
        <f t="shared" si="3"/>
        <v>14.69</v>
      </c>
      <c r="U15" s="163">
        <f t="shared" si="4"/>
        <v>4.89666666666667</v>
      </c>
    </row>
    <row r="16" ht="28" customHeight="1" spans="1:21">
      <c r="A16" s="99" t="s">
        <v>35</v>
      </c>
      <c r="B16" s="150"/>
      <c r="C16" s="150"/>
      <c r="D16" s="150"/>
      <c r="E16" s="150"/>
      <c r="F16" s="152">
        <v>0.4332</v>
      </c>
      <c r="G16" s="153">
        <f t="shared" si="0"/>
        <v>21.66</v>
      </c>
      <c r="H16" s="153"/>
      <c r="I16" s="153"/>
      <c r="J16" s="153"/>
      <c r="K16" s="152">
        <v>0.4313</v>
      </c>
      <c r="L16" s="153">
        <f t="shared" si="1"/>
        <v>21.565</v>
      </c>
      <c r="M16" s="153"/>
      <c r="N16" s="152">
        <v>0.3836</v>
      </c>
      <c r="O16" s="153">
        <f t="shared" si="2"/>
        <v>19.18</v>
      </c>
      <c r="P16" s="153"/>
      <c r="Q16" s="153"/>
      <c r="R16" s="162"/>
      <c r="S16" s="150"/>
      <c r="T16" s="163">
        <f t="shared" si="3"/>
        <v>62.405</v>
      </c>
      <c r="U16" s="163">
        <f t="shared" si="4"/>
        <v>20.8016666666667</v>
      </c>
    </row>
    <row r="17" s="142" customFormat="1" ht="28" customHeight="1" spans="1:21">
      <c r="A17" s="107" t="s">
        <v>36</v>
      </c>
      <c r="B17" s="155"/>
      <c r="C17" s="155"/>
      <c r="D17" s="155"/>
      <c r="E17" s="155"/>
      <c r="F17" s="158">
        <v>0.2</v>
      </c>
      <c r="G17" s="157">
        <f t="shared" si="0"/>
        <v>10</v>
      </c>
      <c r="H17" s="157"/>
      <c r="I17" s="157"/>
      <c r="J17" s="157"/>
      <c r="K17" s="158">
        <v>0.204</v>
      </c>
      <c r="L17" s="157">
        <f t="shared" si="1"/>
        <v>10.2</v>
      </c>
      <c r="M17" s="157"/>
      <c r="N17" s="158">
        <v>0.1813</v>
      </c>
      <c r="O17" s="157">
        <f t="shared" si="2"/>
        <v>9.065</v>
      </c>
      <c r="P17" s="157"/>
      <c r="Q17" s="157"/>
      <c r="R17" s="164"/>
      <c r="S17" s="155"/>
      <c r="T17" s="165">
        <f t="shared" si="3"/>
        <v>29.265</v>
      </c>
      <c r="U17" s="165">
        <f t="shared" si="4"/>
        <v>9.755</v>
      </c>
    </row>
    <row r="18" ht="28" customHeight="1" spans="1:21">
      <c r="A18" s="99" t="s">
        <v>37</v>
      </c>
      <c r="B18" s="150"/>
      <c r="C18" s="150"/>
      <c r="D18" s="150"/>
      <c r="E18" s="150"/>
      <c r="F18" s="152">
        <v>0.2185</v>
      </c>
      <c r="G18" s="153">
        <f t="shared" si="0"/>
        <v>10.925</v>
      </c>
      <c r="H18" s="153"/>
      <c r="I18" s="153"/>
      <c r="J18" s="153"/>
      <c r="K18" s="152">
        <v>0.0876</v>
      </c>
      <c r="L18" s="153">
        <f t="shared" si="1"/>
        <v>4.38</v>
      </c>
      <c r="M18" s="153"/>
      <c r="N18" s="152">
        <v>0.1461</v>
      </c>
      <c r="O18" s="153">
        <f t="shared" si="2"/>
        <v>7.305</v>
      </c>
      <c r="P18" s="153"/>
      <c r="Q18" s="153"/>
      <c r="R18" s="162"/>
      <c r="S18" s="150"/>
      <c r="T18" s="163">
        <f t="shared" si="3"/>
        <v>22.61</v>
      </c>
      <c r="U18" s="163">
        <f t="shared" si="4"/>
        <v>7.53666666666667</v>
      </c>
    </row>
    <row r="19" ht="28" customHeight="1" spans="1:21">
      <c r="A19" s="99" t="s">
        <v>38</v>
      </c>
      <c r="B19" s="150"/>
      <c r="C19" s="150"/>
      <c r="D19" s="150"/>
      <c r="E19" s="150"/>
      <c r="F19" s="152">
        <v>0.1128</v>
      </c>
      <c r="G19" s="153">
        <f t="shared" si="0"/>
        <v>5.64</v>
      </c>
      <c r="H19" s="153"/>
      <c r="I19" s="153"/>
      <c r="J19" s="153"/>
      <c r="K19" s="152">
        <v>0.1143</v>
      </c>
      <c r="L19" s="153">
        <f t="shared" si="1"/>
        <v>5.715</v>
      </c>
      <c r="M19" s="153"/>
      <c r="N19" s="152">
        <v>0.1506</v>
      </c>
      <c r="O19" s="153">
        <f t="shared" si="2"/>
        <v>7.53</v>
      </c>
      <c r="P19" s="153"/>
      <c r="Q19" s="153"/>
      <c r="R19" s="162"/>
      <c r="S19" s="150"/>
      <c r="T19" s="163">
        <f t="shared" si="3"/>
        <v>18.885</v>
      </c>
      <c r="U19" s="163">
        <f t="shared" si="4"/>
        <v>6.295</v>
      </c>
    </row>
    <row r="20" ht="28" customHeight="1" spans="1:21">
      <c r="A20" s="99" t="s">
        <v>39</v>
      </c>
      <c r="B20" s="150"/>
      <c r="C20" s="150"/>
      <c r="D20" s="150"/>
      <c r="E20" s="150"/>
      <c r="F20" s="152">
        <v>0.1176</v>
      </c>
      <c r="G20" s="153">
        <f t="shared" si="0"/>
        <v>5.88</v>
      </c>
      <c r="H20" s="153"/>
      <c r="I20" s="153"/>
      <c r="J20" s="153"/>
      <c r="K20" s="152">
        <v>0.1178</v>
      </c>
      <c r="L20" s="153">
        <f t="shared" si="1"/>
        <v>5.89</v>
      </c>
      <c r="M20" s="153"/>
      <c r="N20" s="152">
        <v>0.1579</v>
      </c>
      <c r="O20" s="153">
        <f t="shared" si="2"/>
        <v>7.895</v>
      </c>
      <c r="P20" s="153"/>
      <c r="Q20" s="153"/>
      <c r="R20" s="162"/>
      <c r="S20" s="150"/>
      <c r="T20" s="163">
        <f t="shared" si="3"/>
        <v>19.665</v>
      </c>
      <c r="U20" s="163">
        <f t="shared" si="4"/>
        <v>6.555</v>
      </c>
    </row>
    <row r="21" ht="17.4" spans="1:21">
      <c r="A21" s="99" t="s">
        <v>40</v>
      </c>
      <c r="B21" s="159"/>
      <c r="C21" s="159"/>
      <c r="D21" s="159"/>
      <c r="E21" s="159"/>
      <c r="F21" s="159"/>
      <c r="G21" s="153">
        <f t="shared" si="0"/>
        <v>0</v>
      </c>
      <c r="H21" s="159"/>
      <c r="I21" s="159"/>
      <c r="J21" s="159"/>
      <c r="K21" s="159"/>
      <c r="L21" s="153">
        <f t="shared" si="1"/>
        <v>0</v>
      </c>
      <c r="M21" s="159"/>
      <c r="N21" s="159"/>
      <c r="O21" s="153">
        <f t="shared" si="2"/>
        <v>0</v>
      </c>
      <c r="P21" s="159"/>
      <c r="Q21" s="159"/>
      <c r="R21" s="159"/>
      <c r="S21" s="159"/>
      <c r="T21" s="163">
        <f t="shared" si="3"/>
        <v>0</v>
      </c>
      <c r="U21" s="163">
        <f t="shared" si="4"/>
        <v>0</v>
      </c>
    </row>
    <row r="22" ht="17.4" spans="1:21">
      <c r="A22" s="99" t="s">
        <v>41</v>
      </c>
      <c r="B22" s="159"/>
      <c r="C22" s="159"/>
      <c r="D22" s="159"/>
      <c r="E22" s="159"/>
      <c r="F22" s="159"/>
      <c r="G22" s="153">
        <f t="shared" si="0"/>
        <v>0</v>
      </c>
      <c r="H22" s="159"/>
      <c r="I22" s="159"/>
      <c r="J22" s="159"/>
      <c r="K22" s="159"/>
      <c r="L22" s="153">
        <f t="shared" si="1"/>
        <v>0</v>
      </c>
      <c r="M22" s="159"/>
      <c r="N22" s="159"/>
      <c r="O22" s="153">
        <f t="shared" si="2"/>
        <v>0</v>
      </c>
      <c r="P22" s="159"/>
      <c r="Q22" s="159"/>
      <c r="R22" s="159"/>
      <c r="S22" s="159"/>
      <c r="T22" s="163">
        <f t="shared" si="3"/>
        <v>0</v>
      </c>
      <c r="U22" s="163">
        <f t="shared" si="4"/>
        <v>0</v>
      </c>
    </row>
    <row r="23" ht="17.4" spans="1:21">
      <c r="A23" s="99" t="s">
        <v>42</v>
      </c>
      <c r="B23" s="159"/>
      <c r="C23" s="159"/>
      <c r="D23" s="159"/>
      <c r="E23" s="159"/>
      <c r="F23" s="159"/>
      <c r="G23" s="153">
        <f t="shared" si="0"/>
        <v>0</v>
      </c>
      <c r="H23" s="159"/>
      <c r="I23" s="159"/>
      <c r="J23" s="159"/>
      <c r="K23" s="159"/>
      <c r="L23" s="153">
        <f t="shared" si="1"/>
        <v>0</v>
      </c>
      <c r="M23" s="159"/>
      <c r="N23" s="159"/>
      <c r="O23" s="153">
        <f t="shared" si="2"/>
        <v>0</v>
      </c>
      <c r="P23" s="159"/>
      <c r="Q23" s="159"/>
      <c r="R23" s="159"/>
      <c r="S23" s="159"/>
      <c r="T23" s="163">
        <f t="shared" si="3"/>
        <v>0</v>
      </c>
      <c r="U23" s="163">
        <f t="shared" si="4"/>
        <v>0</v>
      </c>
    </row>
    <row r="24" ht="17.4" spans="1:21">
      <c r="A24" s="99" t="s">
        <v>80</v>
      </c>
      <c r="B24" s="159"/>
      <c r="C24" s="159"/>
      <c r="D24" s="159"/>
      <c r="E24" s="159"/>
      <c r="F24" s="159"/>
      <c r="G24" s="153">
        <f t="shared" si="0"/>
        <v>0</v>
      </c>
      <c r="H24" s="159"/>
      <c r="I24" s="159"/>
      <c r="J24" s="159"/>
      <c r="K24" s="159"/>
      <c r="L24" s="153">
        <f t="shared" si="1"/>
        <v>0</v>
      </c>
      <c r="M24" s="159"/>
      <c r="N24" s="159"/>
      <c r="O24" s="153">
        <f t="shared" si="2"/>
        <v>0</v>
      </c>
      <c r="P24" s="159"/>
      <c r="Q24" s="159"/>
      <c r="R24" s="159"/>
      <c r="S24" s="159"/>
      <c r="T24" s="163">
        <f t="shared" si="3"/>
        <v>0</v>
      </c>
      <c r="U24" s="163">
        <f t="shared" si="4"/>
        <v>0</v>
      </c>
    </row>
  </sheetData>
  <sheetProtection formatCells="0" insertHyperlinks="0" autoFilter="0"/>
  <mergeCells count="6">
    <mergeCell ref="B2:D2"/>
    <mergeCell ref="E2:G2"/>
    <mergeCell ref="H2:J2"/>
    <mergeCell ref="K2:M2"/>
    <mergeCell ref="N2:P2"/>
    <mergeCell ref="Q2:S2"/>
  </mergeCells>
  <hyperlinks>
    <hyperlink ref="A6" r:id="rId1" display="历史学院"/>
  </hyperlink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S20"/>
  <sheetViews>
    <sheetView workbookViewId="0">
      <pane xSplit="1" topLeftCell="B1" activePane="topRight" state="frozen"/>
      <selection/>
      <selection pane="topRight" activeCell="O14" sqref="O14"/>
    </sheetView>
  </sheetViews>
  <sheetFormatPr defaultColWidth="9" defaultRowHeight="13.8"/>
  <cols>
    <col min="1" max="1" width="24.25" customWidth="1"/>
    <col min="2" max="2" width="10.787037037037" customWidth="1"/>
  </cols>
  <sheetData>
    <row r="2" ht="28" customHeight="1" spans="1:19">
      <c r="A2" s="10"/>
      <c r="B2" s="143" t="s">
        <v>44</v>
      </c>
      <c r="C2" s="143"/>
      <c r="D2" s="143"/>
      <c r="E2" s="143" t="s">
        <v>45</v>
      </c>
      <c r="F2" s="143"/>
      <c r="G2" s="143"/>
      <c r="H2" s="143" t="s">
        <v>46</v>
      </c>
      <c r="I2" s="143"/>
      <c r="J2" s="143"/>
      <c r="K2" s="143" t="s">
        <v>47</v>
      </c>
      <c r="L2" s="143"/>
      <c r="M2" s="143"/>
      <c r="N2" s="143" t="s">
        <v>48</v>
      </c>
      <c r="O2" s="143"/>
      <c r="P2" s="143"/>
      <c r="Q2" s="143" t="s">
        <v>49</v>
      </c>
      <c r="R2" s="143"/>
      <c r="S2" s="143"/>
    </row>
    <row r="3" ht="28" customHeight="1" spans="1:19">
      <c r="A3" s="10"/>
      <c r="B3" s="143" t="s">
        <v>50</v>
      </c>
      <c r="C3" s="144" t="s">
        <v>51</v>
      </c>
      <c r="D3" s="144" t="s">
        <v>52</v>
      </c>
      <c r="E3" s="143" t="s">
        <v>50</v>
      </c>
      <c r="F3" s="144" t="s">
        <v>51</v>
      </c>
      <c r="G3" s="144" t="s">
        <v>52</v>
      </c>
      <c r="H3" s="143" t="s">
        <v>50</v>
      </c>
      <c r="I3" s="144" t="s">
        <v>51</v>
      </c>
      <c r="J3" s="144" t="s">
        <v>52</v>
      </c>
      <c r="K3" s="143" t="s">
        <v>50</v>
      </c>
      <c r="L3" s="144" t="s">
        <v>51</v>
      </c>
      <c r="M3" s="144" t="s">
        <v>52</v>
      </c>
      <c r="N3" s="143" t="s">
        <v>50</v>
      </c>
      <c r="O3" s="144" t="s">
        <v>51</v>
      </c>
      <c r="P3" s="144" t="s">
        <v>52</v>
      </c>
      <c r="Q3" s="143" t="s">
        <v>367</v>
      </c>
      <c r="R3" s="144" t="s">
        <v>51</v>
      </c>
      <c r="S3" s="144" t="s">
        <v>52</v>
      </c>
    </row>
    <row r="4" ht="28" customHeight="1" spans="1:19">
      <c r="A4" s="99" t="s">
        <v>23</v>
      </c>
      <c r="B4" s="145" t="s">
        <v>368</v>
      </c>
      <c r="C4" s="146">
        <v>0.7809</v>
      </c>
      <c r="D4" s="145"/>
      <c r="E4" s="145" t="s">
        <v>368</v>
      </c>
      <c r="F4" s="146">
        <v>0.9444</v>
      </c>
      <c r="G4" s="145"/>
      <c r="H4" s="145" t="s">
        <v>368</v>
      </c>
      <c r="I4" s="146">
        <v>0.9261</v>
      </c>
      <c r="J4" s="145"/>
      <c r="K4" s="145" t="s">
        <v>368</v>
      </c>
      <c r="L4" s="146">
        <v>0.9371</v>
      </c>
      <c r="M4" s="145"/>
      <c r="N4" s="145" t="s">
        <v>368</v>
      </c>
      <c r="O4" s="146">
        <v>0.818</v>
      </c>
      <c r="P4" s="10"/>
      <c r="Q4" s="10"/>
      <c r="R4" s="10"/>
      <c r="S4" s="10"/>
    </row>
    <row r="5" ht="28" customHeight="1" spans="1:19">
      <c r="A5" s="99" t="s">
        <v>24</v>
      </c>
      <c r="B5" s="145" t="s">
        <v>368</v>
      </c>
      <c r="C5" s="146">
        <v>0.8314</v>
      </c>
      <c r="D5" s="145"/>
      <c r="E5" s="145" t="s">
        <v>368</v>
      </c>
      <c r="F5" s="146">
        <v>0.9494</v>
      </c>
      <c r="G5" s="145"/>
      <c r="H5" s="145" t="s">
        <v>368</v>
      </c>
      <c r="I5" s="146">
        <v>0.9457</v>
      </c>
      <c r="J5" s="145"/>
      <c r="K5" s="145" t="s">
        <v>368</v>
      </c>
      <c r="L5" s="146">
        <v>0.936</v>
      </c>
      <c r="M5" s="145"/>
      <c r="N5" s="145" t="s">
        <v>368</v>
      </c>
      <c r="O5" s="146">
        <v>0.88</v>
      </c>
      <c r="P5" s="10"/>
      <c r="Q5" s="10"/>
      <c r="R5" s="10"/>
      <c r="S5" s="10"/>
    </row>
    <row r="6" ht="28" customHeight="1" spans="1:19">
      <c r="A6" s="99" t="s">
        <v>25</v>
      </c>
      <c r="B6" s="145" t="s">
        <v>368</v>
      </c>
      <c r="C6" s="146">
        <v>0.7513</v>
      </c>
      <c r="D6" s="145"/>
      <c r="E6" s="145" t="s">
        <v>368</v>
      </c>
      <c r="F6" s="146">
        <v>0.9358</v>
      </c>
      <c r="G6" s="145"/>
      <c r="H6" s="145" t="s">
        <v>368</v>
      </c>
      <c r="I6" s="146">
        <v>0.9035</v>
      </c>
      <c r="J6" s="145"/>
      <c r="K6" s="145" t="s">
        <v>368</v>
      </c>
      <c r="L6" s="146">
        <v>0.8808</v>
      </c>
      <c r="M6" s="145"/>
      <c r="N6" s="145" t="s">
        <v>368</v>
      </c>
      <c r="O6" s="146">
        <v>0.7385</v>
      </c>
      <c r="P6" s="10"/>
      <c r="Q6" s="10"/>
      <c r="R6" s="10"/>
      <c r="S6" s="10"/>
    </row>
    <row r="7" ht="28" customHeight="1" spans="1:19">
      <c r="A7" s="99" t="s">
        <v>26</v>
      </c>
      <c r="B7" s="145" t="s">
        <v>368</v>
      </c>
      <c r="C7" s="146">
        <v>0.7934</v>
      </c>
      <c r="D7" s="145"/>
      <c r="E7" s="145" t="s">
        <v>368</v>
      </c>
      <c r="F7" s="146">
        <v>0.9126</v>
      </c>
      <c r="G7" s="145"/>
      <c r="H7" s="145" t="s">
        <v>368</v>
      </c>
      <c r="I7" s="146">
        <v>0.9323</v>
      </c>
      <c r="J7" s="145"/>
      <c r="K7" s="145" t="s">
        <v>368</v>
      </c>
      <c r="L7" s="146">
        <v>0.9099</v>
      </c>
      <c r="M7" s="145"/>
      <c r="N7" s="145" t="s">
        <v>368</v>
      </c>
      <c r="O7" s="146">
        <v>0.7151</v>
      </c>
      <c r="P7" s="10"/>
      <c r="Q7" s="10"/>
      <c r="R7" s="10"/>
      <c r="S7" s="10"/>
    </row>
    <row r="8" s="142" customFormat="1" ht="28" customHeight="1" spans="1:19">
      <c r="A8" s="107" t="s">
        <v>27</v>
      </c>
      <c r="B8" s="147" t="s">
        <v>368</v>
      </c>
      <c r="C8" s="148">
        <v>0.6922</v>
      </c>
      <c r="D8" s="147"/>
      <c r="E8" s="147" t="s">
        <v>368</v>
      </c>
      <c r="F8" s="148">
        <v>0.8987</v>
      </c>
      <c r="G8" s="147"/>
      <c r="H8" s="147" t="s">
        <v>368</v>
      </c>
      <c r="I8" s="148">
        <v>0.8997</v>
      </c>
      <c r="J8" s="147"/>
      <c r="K8" s="147" t="s">
        <v>368</v>
      </c>
      <c r="L8" s="148">
        <v>0.8778</v>
      </c>
      <c r="M8" s="147"/>
      <c r="N8" s="147" t="s">
        <v>368</v>
      </c>
      <c r="O8" s="148">
        <v>0.7383</v>
      </c>
      <c r="P8" s="149"/>
      <c r="Q8" s="149"/>
      <c r="R8" s="149"/>
      <c r="S8" s="149"/>
    </row>
    <row r="9" ht="28" customHeight="1" spans="1:19">
      <c r="A9" s="99" t="s">
        <v>28</v>
      </c>
      <c r="B9" s="145" t="s">
        <v>368</v>
      </c>
      <c r="C9" s="146">
        <v>0.7384</v>
      </c>
      <c r="D9" s="145"/>
      <c r="E9" s="145" t="s">
        <v>368</v>
      </c>
      <c r="F9" s="146">
        <v>0.8815</v>
      </c>
      <c r="G9" s="145"/>
      <c r="H9" s="145" t="s">
        <v>368</v>
      </c>
      <c r="I9" s="146">
        <v>0.8924</v>
      </c>
      <c r="J9" s="145"/>
      <c r="K9" s="145" t="s">
        <v>368</v>
      </c>
      <c r="L9" s="146">
        <v>0.8802</v>
      </c>
      <c r="M9" s="145"/>
      <c r="N9" s="145" t="s">
        <v>368</v>
      </c>
      <c r="O9" s="146">
        <v>0.6531</v>
      </c>
      <c r="P9" s="10"/>
      <c r="Q9" s="10"/>
      <c r="R9" s="10"/>
      <c r="S9" s="10"/>
    </row>
    <row r="10" ht="28" customHeight="1" spans="1:19">
      <c r="A10" s="99" t="s">
        <v>29</v>
      </c>
      <c r="B10" s="145" t="s">
        <v>368</v>
      </c>
      <c r="C10" s="146">
        <v>0.7704</v>
      </c>
      <c r="D10" s="145"/>
      <c r="E10" s="145" t="s">
        <v>368</v>
      </c>
      <c r="F10" s="146">
        <v>0.939</v>
      </c>
      <c r="G10" s="145"/>
      <c r="H10" s="145" t="s">
        <v>368</v>
      </c>
      <c r="I10" s="146">
        <v>0.9198</v>
      </c>
      <c r="J10" s="145"/>
      <c r="K10" s="145" t="s">
        <v>368</v>
      </c>
      <c r="L10" s="146">
        <v>0.8925</v>
      </c>
      <c r="M10" s="145"/>
      <c r="N10" s="145" t="s">
        <v>368</v>
      </c>
      <c r="O10" s="146">
        <v>0.798</v>
      </c>
      <c r="P10" s="10"/>
      <c r="Q10" s="10"/>
      <c r="R10" s="10"/>
      <c r="S10" s="10"/>
    </row>
    <row r="11" s="142" customFormat="1" ht="28" customHeight="1" spans="1:19">
      <c r="A11" s="107" t="s">
        <v>30</v>
      </c>
      <c r="B11" s="147" t="s">
        <v>368</v>
      </c>
      <c r="C11" s="148">
        <v>0.7878</v>
      </c>
      <c r="D11" s="147"/>
      <c r="E11" s="147" t="s">
        <v>368</v>
      </c>
      <c r="F11" s="148">
        <v>0.936</v>
      </c>
      <c r="G11" s="147"/>
      <c r="H11" s="147" t="s">
        <v>368</v>
      </c>
      <c r="I11" s="148">
        <v>0.9398</v>
      </c>
      <c r="J11" s="147"/>
      <c r="K11" s="147" t="s">
        <v>368</v>
      </c>
      <c r="L11" s="148">
        <v>0.9217</v>
      </c>
      <c r="M11" s="147"/>
      <c r="N11" s="147" t="s">
        <v>368</v>
      </c>
      <c r="O11" s="148">
        <v>0.8379</v>
      </c>
      <c r="P11" s="149"/>
      <c r="Q11" s="149"/>
      <c r="R11" s="149"/>
      <c r="S11" s="149"/>
    </row>
    <row r="12" ht="28" customHeight="1" spans="1:19">
      <c r="A12" s="99" t="s">
        <v>31</v>
      </c>
      <c r="B12" s="145" t="s">
        <v>368</v>
      </c>
      <c r="C12" s="146">
        <v>0.7048</v>
      </c>
      <c r="D12" s="145"/>
      <c r="E12" s="145" t="s">
        <v>368</v>
      </c>
      <c r="F12" s="146">
        <v>0.8974</v>
      </c>
      <c r="G12" s="145"/>
      <c r="H12" s="145" t="s">
        <v>368</v>
      </c>
      <c r="I12" s="146">
        <v>0.89</v>
      </c>
      <c r="J12" s="145"/>
      <c r="K12" s="145" t="s">
        <v>368</v>
      </c>
      <c r="L12" s="146">
        <v>0.8934</v>
      </c>
      <c r="M12" s="145"/>
      <c r="N12" s="145" t="s">
        <v>368</v>
      </c>
      <c r="O12" s="146">
        <v>0.8561</v>
      </c>
      <c r="P12" s="10"/>
      <c r="Q12" s="10"/>
      <c r="R12" s="10"/>
      <c r="S12" s="10"/>
    </row>
    <row r="13" ht="28" customHeight="1" spans="1:19">
      <c r="A13" s="99" t="s">
        <v>32</v>
      </c>
      <c r="B13" s="145"/>
      <c r="C13" s="146"/>
      <c r="D13" s="145"/>
      <c r="E13" s="145"/>
      <c r="F13" s="146"/>
      <c r="G13" s="145"/>
      <c r="H13" s="145"/>
      <c r="I13" s="146"/>
      <c r="J13" s="145"/>
      <c r="K13" s="145"/>
      <c r="L13" s="146"/>
      <c r="M13" s="145"/>
      <c r="N13" s="145"/>
      <c r="O13" s="146"/>
      <c r="P13" s="10"/>
      <c r="Q13" s="10"/>
      <c r="R13" s="10"/>
      <c r="S13" s="10"/>
    </row>
    <row r="14" s="142" customFormat="1" ht="28" customHeight="1" spans="1:19">
      <c r="A14" s="107" t="s">
        <v>33</v>
      </c>
      <c r="B14" s="147" t="s">
        <v>368</v>
      </c>
      <c r="C14" s="148">
        <v>0.7697</v>
      </c>
      <c r="D14" s="147"/>
      <c r="E14" s="147" t="s">
        <v>368</v>
      </c>
      <c r="F14" s="148">
        <v>0.8922</v>
      </c>
      <c r="G14" s="147"/>
      <c r="H14" s="147" t="s">
        <v>368</v>
      </c>
      <c r="I14" s="148">
        <v>0.8961</v>
      </c>
      <c r="J14" s="147"/>
      <c r="K14" s="147" t="s">
        <v>368</v>
      </c>
      <c r="L14" s="148">
        <v>0.8904</v>
      </c>
      <c r="M14" s="147"/>
      <c r="N14" s="147" t="s">
        <v>368</v>
      </c>
      <c r="O14" s="148">
        <v>0.758</v>
      </c>
      <c r="P14" s="149"/>
      <c r="Q14" s="149"/>
      <c r="R14" s="149"/>
      <c r="S14" s="149"/>
    </row>
    <row r="15" ht="28" customHeight="1" spans="1:19">
      <c r="A15" s="99" t="s">
        <v>34</v>
      </c>
      <c r="B15" s="145" t="s">
        <v>368</v>
      </c>
      <c r="C15" s="146">
        <v>0.8036</v>
      </c>
      <c r="D15" s="145"/>
      <c r="E15" s="145" t="s">
        <v>368</v>
      </c>
      <c r="F15" s="146">
        <v>0.9475</v>
      </c>
      <c r="G15" s="145"/>
      <c r="H15" s="145" t="s">
        <v>368</v>
      </c>
      <c r="I15" s="146">
        <v>0.9526</v>
      </c>
      <c r="J15" s="145"/>
      <c r="K15" s="145" t="s">
        <v>368</v>
      </c>
      <c r="L15" s="146">
        <v>0.9471</v>
      </c>
      <c r="M15" s="145"/>
      <c r="N15" s="145" t="s">
        <v>368</v>
      </c>
      <c r="O15" s="146">
        <v>0.9194</v>
      </c>
      <c r="P15" s="10"/>
      <c r="Q15" s="10"/>
      <c r="R15" s="10"/>
      <c r="S15" s="10"/>
    </row>
    <row r="16" ht="28" customHeight="1" spans="1:19">
      <c r="A16" s="99" t="s">
        <v>35</v>
      </c>
      <c r="B16" s="145" t="s">
        <v>368</v>
      </c>
      <c r="C16" s="146">
        <v>0.7611</v>
      </c>
      <c r="D16" s="145"/>
      <c r="E16" s="145" t="s">
        <v>368</v>
      </c>
      <c r="F16" s="146">
        <v>0.9254</v>
      </c>
      <c r="G16" s="145"/>
      <c r="H16" s="145" t="s">
        <v>368</v>
      </c>
      <c r="I16" s="146">
        <v>0.9236</v>
      </c>
      <c r="J16" s="145"/>
      <c r="K16" s="145" t="s">
        <v>368</v>
      </c>
      <c r="L16" s="146">
        <v>0.9359</v>
      </c>
      <c r="M16" s="145"/>
      <c r="N16" s="145" t="s">
        <v>368</v>
      </c>
      <c r="O16" s="146">
        <v>0.8552</v>
      </c>
      <c r="P16" s="10"/>
      <c r="Q16" s="10"/>
      <c r="R16" s="10"/>
      <c r="S16" s="10"/>
    </row>
    <row r="17" s="142" customFormat="1" ht="28" customHeight="1" spans="1:19">
      <c r="A17" s="107" t="s">
        <v>36</v>
      </c>
      <c r="B17" s="147" t="s">
        <v>368</v>
      </c>
      <c r="C17" s="148">
        <v>0.7745</v>
      </c>
      <c r="D17" s="147"/>
      <c r="E17" s="147" t="s">
        <v>368</v>
      </c>
      <c r="F17" s="148">
        <v>0.9174</v>
      </c>
      <c r="G17" s="147"/>
      <c r="H17" s="147" t="s">
        <v>368</v>
      </c>
      <c r="I17" s="148">
        <v>0.8954</v>
      </c>
      <c r="J17" s="147"/>
      <c r="K17" s="147" t="s">
        <v>368</v>
      </c>
      <c r="L17" s="148">
        <v>0.8636</v>
      </c>
      <c r="M17" s="147"/>
      <c r="N17" s="147" t="s">
        <v>368</v>
      </c>
      <c r="O17" s="148">
        <v>0.7573</v>
      </c>
      <c r="P17" s="149"/>
      <c r="Q17" s="149"/>
      <c r="R17" s="149"/>
      <c r="S17" s="149"/>
    </row>
    <row r="18" ht="28" customHeight="1" spans="1:19">
      <c r="A18" s="99" t="s">
        <v>37</v>
      </c>
      <c r="B18" s="145" t="s">
        <v>368</v>
      </c>
      <c r="C18" s="146">
        <v>0.7745</v>
      </c>
      <c r="D18" s="145"/>
      <c r="E18" s="145" t="s">
        <v>368</v>
      </c>
      <c r="F18" s="146">
        <v>0.9174</v>
      </c>
      <c r="G18" s="145"/>
      <c r="H18" s="145" t="s">
        <v>368</v>
      </c>
      <c r="I18" s="146">
        <v>0.8954</v>
      </c>
      <c r="J18" s="145"/>
      <c r="K18" s="145" t="s">
        <v>368</v>
      </c>
      <c r="L18" s="146">
        <v>0.8636</v>
      </c>
      <c r="M18" s="145"/>
      <c r="N18" s="145" t="s">
        <v>368</v>
      </c>
      <c r="O18" s="146">
        <v>0.7573</v>
      </c>
      <c r="P18" s="10"/>
      <c r="Q18" s="10"/>
      <c r="R18" s="10"/>
      <c r="S18" s="10"/>
    </row>
    <row r="19" ht="28" customHeight="1" spans="1:19">
      <c r="A19" s="99" t="s">
        <v>38</v>
      </c>
      <c r="B19" s="145" t="s">
        <v>368</v>
      </c>
      <c r="C19" s="146">
        <v>0.7529</v>
      </c>
      <c r="D19" s="145"/>
      <c r="E19" s="145" t="s">
        <v>368</v>
      </c>
      <c r="F19" s="146">
        <v>0.9635</v>
      </c>
      <c r="G19" s="145"/>
      <c r="H19" s="145" t="s">
        <v>368</v>
      </c>
      <c r="I19" s="146">
        <v>0.9477</v>
      </c>
      <c r="J19" s="145"/>
      <c r="K19" s="145" t="s">
        <v>368</v>
      </c>
      <c r="L19" s="146">
        <v>0.9247</v>
      </c>
      <c r="M19" s="145"/>
      <c r="N19" s="145" t="s">
        <v>368</v>
      </c>
      <c r="O19" s="146">
        <v>0.8752</v>
      </c>
      <c r="P19" s="10"/>
      <c r="Q19" s="10"/>
      <c r="R19" s="10"/>
      <c r="S19" s="10"/>
    </row>
    <row r="20" ht="28" customHeight="1" spans="1:19">
      <c r="A20" s="99" t="s">
        <v>39</v>
      </c>
      <c r="B20" s="145" t="s">
        <v>368</v>
      </c>
      <c r="C20" s="146">
        <v>0.7529</v>
      </c>
      <c r="D20" s="145"/>
      <c r="E20" s="145" t="s">
        <v>368</v>
      </c>
      <c r="F20" s="146">
        <v>0.9635</v>
      </c>
      <c r="G20" s="145"/>
      <c r="H20" s="145" t="s">
        <v>368</v>
      </c>
      <c r="I20" s="146">
        <v>0.9477</v>
      </c>
      <c r="J20" s="145"/>
      <c r="K20" s="145" t="s">
        <v>368</v>
      </c>
      <c r="L20" s="146">
        <v>0.9247</v>
      </c>
      <c r="M20" s="145"/>
      <c r="N20" s="145" t="s">
        <v>368</v>
      </c>
      <c r="O20" s="146">
        <v>0.8752</v>
      </c>
      <c r="P20" s="10"/>
      <c r="Q20" s="10"/>
      <c r="R20" s="10"/>
      <c r="S20" s="10"/>
    </row>
  </sheetData>
  <sheetProtection formatCells="0" insertHyperlinks="0" autoFilter="0"/>
  <mergeCells count="6">
    <mergeCell ref="B2:D2"/>
    <mergeCell ref="E2:G2"/>
    <mergeCell ref="H2:J2"/>
    <mergeCell ref="K2:M2"/>
    <mergeCell ref="N2:P2"/>
    <mergeCell ref="Q2:S2"/>
  </mergeCells>
  <hyperlinks>
    <hyperlink ref="A6" r:id="rId1" display="历史学院"/>
  </hyperlink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K65"/>
  <sheetViews>
    <sheetView zoomScale="70" zoomScaleNormal="70" workbookViewId="0">
      <pane xSplit="2" ySplit="4" topLeftCell="I14" activePane="bottomRight" state="frozen"/>
      <selection/>
      <selection pane="topRight"/>
      <selection pane="bottomLeft"/>
      <selection pane="bottomRight" activeCell="AC15" sqref="AC15"/>
    </sheetView>
  </sheetViews>
  <sheetFormatPr defaultColWidth="9" defaultRowHeight="13.8"/>
  <cols>
    <col min="1" max="1" width="6.87962962962963" style="23" customWidth="1"/>
    <col min="2" max="2" width="25.75" style="23" customWidth="1"/>
    <col min="3" max="5" width="10.25" style="93" customWidth="1"/>
    <col min="6" max="8" width="8.25" style="93" customWidth="1"/>
    <col min="9" max="11" width="8.12962962962963" style="93" customWidth="1"/>
    <col min="12" max="14" width="7.87962962962963" style="93" customWidth="1"/>
    <col min="15" max="17" width="8.12962962962963" style="93" customWidth="1"/>
    <col min="18" max="22" width="15.25" style="93" customWidth="1"/>
    <col min="23" max="23" width="16.6296296296296" style="24" customWidth="1"/>
    <col min="24" max="24" width="18.5" style="94" customWidth="1"/>
    <col min="25" max="25" width="8.5" style="94" customWidth="1"/>
    <col min="26" max="26" width="9.87962962962963" style="94" customWidth="1"/>
    <col min="27" max="27" width="9.12962962962963" style="94" customWidth="1"/>
    <col min="28" max="28" width="13.5" style="94" customWidth="1"/>
    <col min="29" max="29" width="28.3796296296296" style="94" customWidth="1"/>
    <col min="30" max="30" width="6.62962962962963" style="94" customWidth="1"/>
    <col min="31" max="31" width="7.37962962962963" style="94" customWidth="1"/>
    <col min="32" max="32" width="9.12962962962963" style="94" customWidth="1"/>
    <col min="33" max="33" width="10" style="94" customWidth="1"/>
    <col min="34" max="34" width="18.5" style="94" customWidth="1"/>
    <col min="35" max="35" width="6.62962962962963" style="94" customWidth="1"/>
    <col min="36" max="36" width="7.75" style="94" customWidth="1"/>
    <col min="37" max="37" width="29.75" style="94" customWidth="1"/>
    <col min="38" max="16384" width="9" style="25"/>
  </cols>
  <sheetData>
    <row r="1" ht="26.55" spans="1:37">
      <c r="A1" s="26" t="s">
        <v>369</v>
      </c>
      <c r="B1" s="26"/>
      <c r="C1" s="95"/>
      <c r="D1" s="95"/>
      <c r="E1" s="95"/>
      <c r="F1" s="95"/>
      <c r="G1" s="95"/>
      <c r="H1" s="95"/>
      <c r="I1" s="95"/>
      <c r="J1" s="95"/>
      <c r="K1" s="95"/>
      <c r="L1" s="95"/>
      <c r="M1" s="95"/>
      <c r="N1" s="95"/>
      <c r="O1" s="95"/>
      <c r="P1" s="95"/>
      <c r="Q1" s="95"/>
      <c r="R1" s="95"/>
      <c r="S1" s="95"/>
      <c r="T1" s="95"/>
      <c r="U1" s="95"/>
      <c r="V1" s="95"/>
      <c r="W1" s="27"/>
      <c r="X1" s="111"/>
      <c r="Y1" s="111"/>
      <c r="Z1" s="111"/>
      <c r="AA1" s="130"/>
      <c r="AB1" s="27"/>
      <c r="AC1" s="111"/>
      <c r="AD1" s="111"/>
      <c r="AE1" s="111"/>
      <c r="AF1" s="130"/>
      <c r="AG1" s="27"/>
      <c r="AH1" s="111"/>
      <c r="AI1" s="111"/>
      <c r="AJ1" s="111"/>
      <c r="AK1" s="130"/>
    </row>
    <row r="2" s="23" customFormat="1" ht="18.15" spans="1:37">
      <c r="A2" s="38" t="s">
        <v>7</v>
      </c>
      <c r="B2" s="96" t="s">
        <v>370</v>
      </c>
      <c r="C2" s="38" t="s">
        <v>371</v>
      </c>
      <c r="D2" s="38"/>
      <c r="E2" s="38"/>
      <c r="F2" s="38"/>
      <c r="G2" s="38"/>
      <c r="H2" s="38"/>
      <c r="I2" s="38"/>
      <c r="J2" s="38"/>
      <c r="K2" s="38"/>
      <c r="L2" s="38"/>
      <c r="M2" s="38"/>
      <c r="N2" s="38"/>
      <c r="O2" s="38"/>
      <c r="P2" s="38"/>
      <c r="Q2" s="38"/>
      <c r="R2" s="38" t="s">
        <v>372</v>
      </c>
      <c r="S2" s="38"/>
      <c r="T2" s="38"/>
      <c r="U2" s="38"/>
      <c r="V2" s="38"/>
      <c r="W2" s="112" t="s">
        <v>373</v>
      </c>
      <c r="X2" s="113"/>
      <c r="Y2" s="113"/>
      <c r="Z2" s="113"/>
      <c r="AA2" s="113"/>
      <c r="AB2" s="131" t="s">
        <v>374</v>
      </c>
      <c r="AC2" s="113"/>
      <c r="AD2" s="113"/>
      <c r="AE2" s="113"/>
      <c r="AF2" s="113"/>
      <c r="AG2" s="112" t="s">
        <v>375</v>
      </c>
      <c r="AH2" s="113"/>
      <c r="AI2" s="113"/>
      <c r="AJ2" s="113"/>
      <c r="AK2" s="113"/>
    </row>
    <row r="3" s="23" customFormat="1" ht="17.4" spans="1:37">
      <c r="A3" s="97" t="s">
        <v>7</v>
      </c>
      <c r="B3" s="98"/>
      <c r="C3" s="97" t="s">
        <v>1</v>
      </c>
      <c r="D3" s="97"/>
      <c r="E3" s="97"/>
      <c r="F3" s="97"/>
      <c r="G3" s="97"/>
      <c r="H3" s="97"/>
      <c r="I3" s="97"/>
      <c r="J3" s="97"/>
      <c r="K3" s="97"/>
      <c r="L3" s="97"/>
      <c r="M3" s="97"/>
      <c r="N3" s="97"/>
      <c r="O3" s="97"/>
      <c r="P3" s="97"/>
      <c r="Q3" s="97"/>
      <c r="R3" s="97" t="s">
        <v>1</v>
      </c>
      <c r="S3" s="97"/>
      <c r="T3" s="97"/>
      <c r="U3" s="97"/>
      <c r="V3" s="97"/>
      <c r="W3" s="114" t="s">
        <v>1</v>
      </c>
      <c r="X3" s="6"/>
      <c r="Y3" s="6"/>
      <c r="Z3" s="6"/>
      <c r="AA3" s="6"/>
      <c r="AB3" s="132" t="s">
        <v>1</v>
      </c>
      <c r="AC3" s="6"/>
      <c r="AD3" s="6"/>
      <c r="AE3" s="6"/>
      <c r="AF3" s="6"/>
      <c r="AG3" s="114" t="s">
        <v>1</v>
      </c>
      <c r="AH3" s="6"/>
      <c r="AI3" s="6"/>
      <c r="AJ3" s="6"/>
      <c r="AK3" s="140"/>
    </row>
    <row r="4" s="23" customFormat="1" ht="17.4" spans="1:37">
      <c r="A4" s="97"/>
      <c r="B4" s="98"/>
      <c r="C4" s="6" t="s">
        <v>9</v>
      </c>
      <c r="D4" s="6" t="s">
        <v>51</v>
      </c>
      <c r="E4" s="6" t="s">
        <v>52</v>
      </c>
      <c r="F4" s="6" t="s">
        <v>10</v>
      </c>
      <c r="G4" s="6" t="s">
        <v>51</v>
      </c>
      <c r="H4" s="6" t="s">
        <v>52</v>
      </c>
      <c r="I4" s="6" t="s">
        <v>11</v>
      </c>
      <c r="J4" s="6" t="s">
        <v>51</v>
      </c>
      <c r="K4" s="6" t="s">
        <v>52</v>
      </c>
      <c r="L4" s="6" t="s">
        <v>12</v>
      </c>
      <c r="M4" s="6" t="s">
        <v>51</v>
      </c>
      <c r="N4" s="6" t="s">
        <v>52</v>
      </c>
      <c r="O4" s="6" t="s">
        <v>13</v>
      </c>
      <c r="P4" s="6" t="s">
        <v>51</v>
      </c>
      <c r="Q4" s="6" t="s">
        <v>52</v>
      </c>
      <c r="R4" s="6" t="s">
        <v>9</v>
      </c>
      <c r="S4" s="6" t="s">
        <v>10</v>
      </c>
      <c r="T4" s="6" t="s">
        <v>11</v>
      </c>
      <c r="U4" s="6" t="s">
        <v>12</v>
      </c>
      <c r="V4" s="6" t="s">
        <v>13</v>
      </c>
      <c r="W4" s="114" t="s">
        <v>9</v>
      </c>
      <c r="X4" s="6" t="s">
        <v>10</v>
      </c>
      <c r="Y4" s="6" t="s">
        <v>11</v>
      </c>
      <c r="Z4" s="6" t="s">
        <v>12</v>
      </c>
      <c r="AA4" s="6" t="s">
        <v>13</v>
      </c>
      <c r="AB4" s="132" t="s">
        <v>9</v>
      </c>
      <c r="AC4" s="6" t="s">
        <v>10</v>
      </c>
      <c r="AD4" s="6" t="s">
        <v>11</v>
      </c>
      <c r="AE4" s="6" t="s">
        <v>12</v>
      </c>
      <c r="AF4" s="6" t="s">
        <v>13</v>
      </c>
      <c r="AG4" s="132" t="s">
        <v>9</v>
      </c>
      <c r="AH4" s="6" t="s">
        <v>10</v>
      </c>
      <c r="AI4" s="6" t="s">
        <v>11</v>
      </c>
      <c r="AJ4" s="6" t="s">
        <v>12</v>
      </c>
      <c r="AK4" s="6" t="s">
        <v>13</v>
      </c>
    </row>
    <row r="5" ht="179.4" spans="1:37">
      <c r="A5" s="38">
        <v>1</v>
      </c>
      <c r="B5" s="39" t="s">
        <v>23</v>
      </c>
      <c r="C5" s="99" t="s">
        <v>376</v>
      </c>
      <c r="D5" s="99">
        <v>0</v>
      </c>
      <c r="E5" s="99"/>
      <c r="F5" s="99"/>
      <c r="G5" s="99"/>
      <c r="H5" s="99"/>
      <c r="I5" s="99"/>
      <c r="J5" s="99"/>
      <c r="K5" s="99"/>
      <c r="L5" s="99"/>
      <c r="M5" s="99"/>
      <c r="N5" s="99"/>
      <c r="O5" s="99"/>
      <c r="P5" s="99"/>
      <c r="Q5" s="99"/>
      <c r="R5" s="99"/>
      <c r="S5" s="99"/>
      <c r="T5" s="99"/>
      <c r="U5" s="99"/>
      <c r="V5" s="99"/>
      <c r="W5" s="115"/>
      <c r="X5" s="116" t="s">
        <v>377</v>
      </c>
      <c r="Y5" s="62"/>
      <c r="Z5" s="62"/>
      <c r="AA5" s="62"/>
      <c r="AB5" s="133" t="s">
        <v>378</v>
      </c>
      <c r="AC5" s="116" t="s">
        <v>379</v>
      </c>
      <c r="AD5" s="62"/>
      <c r="AE5" s="62"/>
      <c r="AF5" s="62"/>
      <c r="AG5" s="133"/>
      <c r="AH5" s="116" t="s">
        <v>380</v>
      </c>
      <c r="AI5" s="62"/>
      <c r="AJ5" s="62"/>
      <c r="AK5" s="61" t="s">
        <v>381</v>
      </c>
    </row>
    <row r="6" ht="220.8" spans="1:37">
      <c r="A6" s="38">
        <v>2</v>
      </c>
      <c r="B6" s="39" t="s">
        <v>24</v>
      </c>
      <c r="C6" s="100" t="s">
        <v>382</v>
      </c>
      <c r="D6" s="100">
        <v>1</v>
      </c>
      <c r="E6" s="100"/>
      <c r="F6" s="101" t="s">
        <v>383</v>
      </c>
      <c r="G6" s="101"/>
      <c r="H6" s="101"/>
      <c r="I6" s="99"/>
      <c r="J6" s="99"/>
      <c r="K6" s="99"/>
      <c r="L6" s="99"/>
      <c r="M6" s="99"/>
      <c r="N6" s="99"/>
      <c r="O6" s="99"/>
      <c r="P6" s="99"/>
      <c r="Q6" s="99"/>
      <c r="R6" s="99"/>
      <c r="S6" s="99"/>
      <c r="T6" s="99"/>
      <c r="U6" s="99"/>
      <c r="V6" s="99"/>
      <c r="W6" s="117"/>
      <c r="X6" s="61" t="s">
        <v>384</v>
      </c>
      <c r="Y6" s="62"/>
      <c r="Z6" s="62"/>
      <c r="AA6" s="62"/>
      <c r="AB6" s="133"/>
      <c r="AC6" s="116" t="s">
        <v>385</v>
      </c>
      <c r="AD6" s="62"/>
      <c r="AE6" s="62"/>
      <c r="AF6" s="62"/>
      <c r="AG6" s="141" t="s">
        <v>386</v>
      </c>
      <c r="AH6" s="71" t="s">
        <v>387</v>
      </c>
      <c r="AI6" s="62"/>
      <c r="AJ6" s="62"/>
      <c r="AK6" s="62" t="s">
        <v>388</v>
      </c>
    </row>
    <row r="7" ht="165.6" spans="1:37">
      <c r="A7" s="38">
        <v>3</v>
      </c>
      <c r="B7" s="39" t="s">
        <v>25</v>
      </c>
      <c r="C7" s="100" t="s">
        <v>389</v>
      </c>
      <c r="D7" s="100"/>
      <c r="E7" s="100"/>
      <c r="F7" s="101" t="s">
        <v>390</v>
      </c>
      <c r="G7" s="101"/>
      <c r="H7" s="101"/>
      <c r="I7" s="99"/>
      <c r="J7" s="99"/>
      <c r="K7" s="99"/>
      <c r="L7" s="99"/>
      <c r="M7" s="99"/>
      <c r="N7" s="99"/>
      <c r="O7" s="99"/>
      <c r="P7" s="99"/>
      <c r="Q7" s="99"/>
      <c r="R7" s="99"/>
      <c r="S7" s="99"/>
      <c r="T7" s="99"/>
      <c r="U7" s="99"/>
      <c r="V7" s="99"/>
      <c r="W7" s="117" t="s">
        <v>391</v>
      </c>
      <c r="X7" s="116" t="s">
        <v>392</v>
      </c>
      <c r="Y7" s="62"/>
      <c r="Z7" s="62"/>
      <c r="AA7" s="62"/>
      <c r="AB7" s="133"/>
      <c r="AC7" s="116" t="s">
        <v>393</v>
      </c>
      <c r="AD7" s="62"/>
      <c r="AE7" s="62"/>
      <c r="AF7" s="62"/>
      <c r="AG7" s="141" t="s">
        <v>394</v>
      </c>
      <c r="AH7" s="116" t="s">
        <v>395</v>
      </c>
      <c r="AI7" s="62"/>
      <c r="AJ7" s="62"/>
      <c r="AK7" s="62"/>
    </row>
    <row r="8" ht="193.2" spans="1:37">
      <c r="A8" s="38">
        <v>4</v>
      </c>
      <c r="B8" s="39" t="s">
        <v>26</v>
      </c>
      <c r="C8" s="99"/>
      <c r="D8" s="99"/>
      <c r="E8" s="99"/>
      <c r="F8" s="99"/>
      <c r="G8" s="99"/>
      <c r="H8" s="99"/>
      <c r="I8" s="99"/>
      <c r="J8" s="99"/>
      <c r="K8" s="99"/>
      <c r="L8" s="99"/>
      <c r="M8" s="99"/>
      <c r="N8" s="99"/>
      <c r="O8" s="99"/>
      <c r="P8" s="99"/>
      <c r="Q8" s="99"/>
      <c r="R8" s="118" t="s">
        <v>396</v>
      </c>
      <c r="S8" s="99"/>
      <c r="T8" s="99"/>
      <c r="U8" s="99"/>
      <c r="V8" s="99"/>
      <c r="W8" s="119" t="s">
        <v>397</v>
      </c>
      <c r="X8" s="116" t="s">
        <v>398</v>
      </c>
      <c r="Y8" s="62"/>
      <c r="Z8" s="62"/>
      <c r="AA8" s="62"/>
      <c r="AB8" s="133"/>
      <c r="AC8" s="116" t="s">
        <v>399</v>
      </c>
      <c r="AD8" s="62"/>
      <c r="AE8" s="62"/>
      <c r="AF8" s="62"/>
      <c r="AG8" s="133"/>
      <c r="AH8" s="116" t="s">
        <v>400</v>
      </c>
      <c r="AI8" s="62"/>
      <c r="AJ8" s="61" t="s">
        <v>401</v>
      </c>
      <c r="AK8" s="62" t="s">
        <v>388</v>
      </c>
    </row>
    <row r="9" s="91" customFormat="1" ht="138" spans="1:37">
      <c r="A9" s="102">
        <v>5</v>
      </c>
      <c r="B9" s="103" t="s">
        <v>27</v>
      </c>
      <c r="C9" s="104" t="s">
        <v>402</v>
      </c>
      <c r="D9" s="104"/>
      <c r="E9" s="104"/>
      <c r="F9" s="105"/>
      <c r="G9" s="105"/>
      <c r="H9" s="105"/>
      <c r="I9" s="105"/>
      <c r="J9" s="105"/>
      <c r="K9" s="105"/>
      <c r="L9" s="105"/>
      <c r="M9" s="105"/>
      <c r="N9" s="105"/>
      <c r="O9" s="105"/>
      <c r="P9" s="105"/>
      <c r="Q9" s="105"/>
      <c r="R9" s="120"/>
      <c r="S9" s="121"/>
      <c r="T9" s="105"/>
      <c r="U9" s="105"/>
      <c r="V9" s="105"/>
      <c r="W9" s="122" t="s">
        <v>403</v>
      </c>
      <c r="X9" s="123" t="s">
        <v>404</v>
      </c>
      <c r="Y9" s="134"/>
      <c r="Z9" s="134" t="s">
        <v>405</v>
      </c>
      <c r="AA9" s="134"/>
      <c r="AB9" s="135" t="s">
        <v>406</v>
      </c>
      <c r="AC9" s="123" t="s">
        <v>407</v>
      </c>
      <c r="AD9" s="134"/>
      <c r="AE9" s="134"/>
      <c r="AF9" s="134"/>
      <c r="AG9" s="135"/>
      <c r="AH9" s="123" t="s">
        <v>408</v>
      </c>
      <c r="AI9" s="134"/>
      <c r="AJ9" s="134"/>
      <c r="AK9" s="134"/>
    </row>
    <row r="10" ht="138" spans="1:37">
      <c r="A10" s="38">
        <v>6</v>
      </c>
      <c r="B10" s="39" t="s">
        <v>28</v>
      </c>
      <c r="C10" s="101" t="s">
        <v>409</v>
      </c>
      <c r="D10" s="101"/>
      <c r="E10" s="101"/>
      <c r="F10" s="99"/>
      <c r="G10" s="99"/>
      <c r="H10" s="99"/>
      <c r="I10" s="99"/>
      <c r="J10" s="99"/>
      <c r="K10" s="99"/>
      <c r="L10" s="99"/>
      <c r="M10" s="99"/>
      <c r="N10" s="99"/>
      <c r="O10" s="99"/>
      <c r="P10" s="99"/>
      <c r="Q10" s="99"/>
      <c r="R10" s="99"/>
      <c r="S10" s="99"/>
      <c r="T10" s="99"/>
      <c r="U10" s="99"/>
      <c r="V10" s="99"/>
      <c r="W10" s="124" t="s">
        <v>388</v>
      </c>
      <c r="X10" s="116" t="s">
        <v>410</v>
      </c>
      <c r="Y10" s="62"/>
      <c r="Z10" s="62"/>
      <c r="AA10" s="62"/>
      <c r="AB10" s="133"/>
      <c r="AC10" s="116" t="s">
        <v>411</v>
      </c>
      <c r="AD10" s="62"/>
      <c r="AE10" s="62"/>
      <c r="AF10" s="62"/>
      <c r="AG10" s="133"/>
      <c r="AH10" s="116" t="s">
        <v>412</v>
      </c>
      <c r="AI10" s="62"/>
      <c r="AJ10" s="61" t="s">
        <v>413</v>
      </c>
      <c r="AK10" s="62"/>
    </row>
    <row r="11" ht="124.2" spans="1:37">
      <c r="A11" s="38">
        <v>7</v>
      </c>
      <c r="B11" s="39" t="s">
        <v>29</v>
      </c>
      <c r="C11" s="101" t="s">
        <v>414</v>
      </c>
      <c r="D11" s="101"/>
      <c r="E11" s="101"/>
      <c r="F11" s="99"/>
      <c r="G11" s="99"/>
      <c r="H11" s="99"/>
      <c r="I11" s="99"/>
      <c r="J11" s="99"/>
      <c r="K11" s="99"/>
      <c r="L11" s="99"/>
      <c r="M11" s="99"/>
      <c r="N11" s="99"/>
      <c r="O11" s="99"/>
      <c r="P11" s="99"/>
      <c r="Q11" s="99"/>
      <c r="R11" s="99"/>
      <c r="S11" s="99"/>
      <c r="T11" s="99"/>
      <c r="U11" s="99"/>
      <c r="V11" s="99"/>
      <c r="W11" s="124"/>
      <c r="X11" s="116" t="s">
        <v>415</v>
      </c>
      <c r="Y11" s="62"/>
      <c r="Z11" s="62"/>
      <c r="AA11" s="62"/>
      <c r="AB11" s="133"/>
      <c r="AC11" s="116" t="s">
        <v>416</v>
      </c>
      <c r="AD11" s="62"/>
      <c r="AE11" s="62"/>
      <c r="AF11" s="62"/>
      <c r="AG11" s="133"/>
      <c r="AH11" s="116" t="s">
        <v>417</v>
      </c>
      <c r="AI11" s="62"/>
      <c r="AJ11" s="62"/>
      <c r="AK11" s="62"/>
    </row>
    <row r="12" s="92" customFormat="1" ht="110.4" spans="1:37">
      <c r="A12" s="102">
        <v>8</v>
      </c>
      <c r="B12" s="106" t="s">
        <v>30</v>
      </c>
      <c r="C12" s="107"/>
      <c r="D12" s="107"/>
      <c r="E12" s="107"/>
      <c r="F12" s="107"/>
      <c r="G12" s="107"/>
      <c r="H12" s="107"/>
      <c r="I12" s="107"/>
      <c r="J12" s="107"/>
      <c r="K12" s="107"/>
      <c r="L12" s="107"/>
      <c r="M12" s="107"/>
      <c r="N12" s="107"/>
      <c r="O12" s="107"/>
      <c r="P12" s="107"/>
      <c r="Q12" s="107"/>
      <c r="R12" s="107"/>
      <c r="S12" s="107"/>
      <c r="T12" s="107"/>
      <c r="U12" s="107"/>
      <c r="V12" s="107"/>
      <c r="W12" s="125"/>
      <c r="X12" s="126" t="s">
        <v>418</v>
      </c>
      <c r="Y12" s="68"/>
      <c r="Z12" s="68"/>
      <c r="AA12" s="68"/>
      <c r="AB12" s="136"/>
      <c r="AC12" s="126" t="s">
        <v>419</v>
      </c>
      <c r="AD12" s="68"/>
      <c r="AE12" s="68"/>
      <c r="AF12" s="68"/>
      <c r="AG12" s="136"/>
      <c r="AH12" s="68"/>
      <c r="AI12" s="68"/>
      <c r="AJ12" s="68"/>
      <c r="AK12" s="68"/>
    </row>
    <row r="13" ht="289.8" spans="1:37">
      <c r="A13" s="38">
        <v>9</v>
      </c>
      <c r="B13" s="39" t="s">
        <v>31</v>
      </c>
      <c r="C13" s="100" t="s">
        <v>420</v>
      </c>
      <c r="D13" s="100"/>
      <c r="E13" s="100"/>
      <c r="F13" s="108" t="s">
        <v>421</v>
      </c>
      <c r="G13" s="108"/>
      <c r="H13" s="108"/>
      <c r="I13" s="99"/>
      <c r="J13" s="99"/>
      <c r="K13" s="99"/>
      <c r="L13" s="99"/>
      <c r="M13" s="99"/>
      <c r="N13" s="99"/>
      <c r="O13" s="99"/>
      <c r="P13" s="99"/>
      <c r="Q13" s="99"/>
      <c r="R13" s="99"/>
      <c r="S13" s="99"/>
      <c r="T13" s="99"/>
      <c r="U13" s="99"/>
      <c r="V13" s="99"/>
      <c r="W13" s="124"/>
      <c r="X13" s="116" t="s">
        <v>422</v>
      </c>
      <c r="Y13" s="62"/>
      <c r="Z13" s="62"/>
      <c r="AA13" s="62"/>
      <c r="AB13" s="133"/>
      <c r="AC13" s="116" t="s">
        <v>423</v>
      </c>
      <c r="AD13" s="62"/>
      <c r="AE13" s="62"/>
      <c r="AF13" s="62"/>
      <c r="AG13" s="141" t="s">
        <v>424</v>
      </c>
      <c r="AH13" s="116" t="s">
        <v>425</v>
      </c>
      <c r="AI13" s="62"/>
      <c r="AJ13" s="62" t="s">
        <v>426</v>
      </c>
      <c r="AK13" s="62" t="s">
        <v>427</v>
      </c>
    </row>
    <row r="14" ht="69.75" spans="1:37">
      <c r="A14" s="38">
        <v>10</v>
      </c>
      <c r="B14" s="39" t="s">
        <v>32</v>
      </c>
      <c r="C14" s="99"/>
      <c r="D14" s="99"/>
      <c r="E14" s="99"/>
      <c r="F14" s="99"/>
      <c r="G14" s="99"/>
      <c r="H14" s="99"/>
      <c r="I14" s="99"/>
      <c r="J14" s="99"/>
      <c r="K14" s="99"/>
      <c r="L14" s="99"/>
      <c r="M14" s="99"/>
      <c r="N14" s="99"/>
      <c r="O14" s="99"/>
      <c r="P14" s="99"/>
      <c r="Q14" s="99"/>
      <c r="R14" s="99"/>
      <c r="S14" s="99"/>
      <c r="T14" s="99"/>
      <c r="U14" s="99"/>
      <c r="V14" s="99"/>
      <c r="W14" s="124"/>
      <c r="X14" s="116" t="s">
        <v>428</v>
      </c>
      <c r="Y14" s="62"/>
      <c r="Z14" s="62"/>
      <c r="AA14" s="62"/>
      <c r="AB14" s="133"/>
      <c r="AC14" s="137"/>
      <c r="AD14" s="62"/>
      <c r="AE14" s="62"/>
      <c r="AF14" s="62"/>
      <c r="AG14" s="133"/>
      <c r="AH14" s="116" t="s">
        <v>429</v>
      </c>
      <c r="AI14" s="62"/>
      <c r="AJ14" s="62"/>
      <c r="AK14" s="62"/>
    </row>
    <row r="15" ht="96.6" spans="1:37">
      <c r="A15" s="38">
        <v>11</v>
      </c>
      <c r="B15" s="39" t="s">
        <v>33</v>
      </c>
      <c r="C15" s="99"/>
      <c r="D15" s="99"/>
      <c r="E15" s="99"/>
      <c r="F15" s="99"/>
      <c r="G15" s="99"/>
      <c r="H15" s="99"/>
      <c r="I15" s="99"/>
      <c r="J15" s="99"/>
      <c r="K15" s="99"/>
      <c r="L15" s="99"/>
      <c r="M15" s="99"/>
      <c r="N15" s="99"/>
      <c r="O15" s="99"/>
      <c r="P15" s="99"/>
      <c r="Q15" s="99"/>
      <c r="R15" s="99"/>
      <c r="S15" s="99"/>
      <c r="T15" s="99"/>
      <c r="U15" s="99"/>
      <c r="V15" s="99"/>
      <c r="W15" s="124"/>
      <c r="X15" s="62"/>
      <c r="Y15" s="62"/>
      <c r="Z15" s="62"/>
      <c r="AA15" s="62"/>
      <c r="AB15" s="133"/>
      <c r="AC15" s="116" t="s">
        <v>430</v>
      </c>
      <c r="AD15" s="62"/>
      <c r="AE15" s="62"/>
      <c r="AF15" s="62"/>
      <c r="AG15" s="133"/>
      <c r="AH15" s="116" t="s">
        <v>431</v>
      </c>
      <c r="AI15" s="62"/>
      <c r="AJ15" s="62"/>
      <c r="AK15" s="62"/>
    </row>
    <row r="16" ht="151.8" spans="1:37">
      <c r="A16" s="38">
        <v>12</v>
      </c>
      <c r="B16" s="39" t="s">
        <v>34</v>
      </c>
      <c r="C16" s="99"/>
      <c r="D16" s="99"/>
      <c r="E16" s="99"/>
      <c r="F16" s="99"/>
      <c r="G16" s="99"/>
      <c r="H16" s="99"/>
      <c r="I16" s="99"/>
      <c r="J16" s="99"/>
      <c r="K16" s="99"/>
      <c r="L16" s="99"/>
      <c r="M16" s="99"/>
      <c r="N16" s="99"/>
      <c r="O16" s="99"/>
      <c r="P16" s="99"/>
      <c r="Q16" s="99"/>
      <c r="R16" s="118"/>
      <c r="T16" s="99"/>
      <c r="U16" s="99"/>
      <c r="V16" s="99"/>
      <c r="W16" s="124" t="s">
        <v>432</v>
      </c>
      <c r="X16" s="116" t="s">
        <v>433</v>
      </c>
      <c r="Y16" s="62"/>
      <c r="Z16" s="61" t="s">
        <v>434</v>
      </c>
      <c r="AA16" s="62"/>
      <c r="AB16" s="133" t="s">
        <v>427</v>
      </c>
      <c r="AC16" s="116" t="s">
        <v>435</v>
      </c>
      <c r="AD16" s="62"/>
      <c r="AE16" s="71" t="s">
        <v>388</v>
      </c>
      <c r="AF16" s="62"/>
      <c r="AG16" s="141" t="s">
        <v>436</v>
      </c>
      <c r="AH16" s="116" t="s">
        <v>437</v>
      </c>
      <c r="AI16" s="62"/>
      <c r="AJ16" s="62"/>
      <c r="AK16" s="71" t="s">
        <v>438</v>
      </c>
    </row>
    <row r="17" ht="124.2" spans="1:37">
      <c r="A17" s="38">
        <v>13</v>
      </c>
      <c r="B17" s="39" t="s">
        <v>35</v>
      </c>
      <c r="C17" s="99"/>
      <c r="D17" s="99"/>
      <c r="E17" s="99"/>
      <c r="F17" s="99"/>
      <c r="G17" s="99"/>
      <c r="H17" s="99"/>
      <c r="I17" s="99"/>
      <c r="J17" s="99"/>
      <c r="K17" s="99"/>
      <c r="L17" s="99"/>
      <c r="M17" s="99"/>
      <c r="N17" s="99"/>
      <c r="O17" s="99"/>
      <c r="P17" s="99"/>
      <c r="Q17" s="99"/>
      <c r="R17" s="99"/>
      <c r="S17" s="99"/>
      <c r="T17" s="99"/>
      <c r="U17" s="99"/>
      <c r="V17" s="99"/>
      <c r="W17" s="124"/>
      <c r="X17" s="116" t="s">
        <v>439</v>
      </c>
      <c r="Y17" s="62"/>
      <c r="Z17" s="62"/>
      <c r="AA17" s="62"/>
      <c r="AB17" s="133"/>
      <c r="AC17" s="116" t="s">
        <v>440</v>
      </c>
      <c r="AD17" s="62"/>
      <c r="AE17" s="62"/>
      <c r="AF17" s="62"/>
      <c r="AG17" s="133"/>
      <c r="AH17" s="116" t="s">
        <v>441</v>
      </c>
      <c r="AI17" s="62"/>
      <c r="AJ17" s="62"/>
      <c r="AK17" s="62"/>
    </row>
    <row r="18" ht="110.4" spans="1:37">
      <c r="A18" s="38">
        <v>14</v>
      </c>
      <c r="B18" s="39" t="s">
        <v>36</v>
      </c>
      <c r="C18" s="99"/>
      <c r="D18" s="99"/>
      <c r="E18" s="99"/>
      <c r="F18" s="99"/>
      <c r="G18" s="99"/>
      <c r="H18" s="99"/>
      <c r="I18" s="99"/>
      <c r="J18" s="99"/>
      <c r="K18" s="99"/>
      <c r="L18" s="99"/>
      <c r="M18" s="99"/>
      <c r="N18" s="99"/>
      <c r="O18" s="99"/>
      <c r="P18" s="99"/>
      <c r="Q18" s="99"/>
      <c r="R18" s="99"/>
      <c r="S18" s="99"/>
      <c r="T18" s="99"/>
      <c r="U18" s="99"/>
      <c r="V18" s="99"/>
      <c r="W18" s="124"/>
      <c r="X18" s="116" t="s">
        <v>442</v>
      </c>
      <c r="Y18" s="62"/>
      <c r="Z18" s="62"/>
      <c r="AA18" s="62"/>
      <c r="AB18" s="133" t="s">
        <v>443</v>
      </c>
      <c r="AC18" s="62"/>
      <c r="AD18" s="62"/>
      <c r="AE18" s="62"/>
      <c r="AF18" s="62"/>
      <c r="AG18" s="133"/>
      <c r="AH18" s="62"/>
      <c r="AI18" s="62"/>
      <c r="AJ18" s="62"/>
      <c r="AK18" s="62"/>
    </row>
    <row r="19" ht="55.2" spans="1:37">
      <c r="A19" s="38">
        <v>15</v>
      </c>
      <c r="B19" s="39" t="s">
        <v>37</v>
      </c>
      <c r="C19" s="99"/>
      <c r="D19" s="99"/>
      <c r="E19" s="99"/>
      <c r="F19" s="99"/>
      <c r="G19" s="99"/>
      <c r="H19" s="99"/>
      <c r="I19" s="99"/>
      <c r="J19" s="99"/>
      <c r="K19" s="99"/>
      <c r="L19" s="99"/>
      <c r="M19" s="99"/>
      <c r="N19" s="99"/>
      <c r="O19" s="99"/>
      <c r="P19" s="99"/>
      <c r="Q19" s="99"/>
      <c r="R19" s="99"/>
      <c r="S19" s="99"/>
      <c r="T19" s="99"/>
      <c r="U19" s="99"/>
      <c r="V19" s="99"/>
      <c r="W19" s="124"/>
      <c r="X19" s="116" t="s">
        <v>444</v>
      </c>
      <c r="Y19" s="62"/>
      <c r="Z19" s="62"/>
      <c r="AA19" s="62"/>
      <c r="AB19" s="133"/>
      <c r="AC19" s="116" t="s">
        <v>445</v>
      </c>
      <c r="AD19" s="62"/>
      <c r="AE19" s="62"/>
      <c r="AF19" s="62"/>
      <c r="AG19" s="133"/>
      <c r="AH19" s="116" t="s">
        <v>446</v>
      </c>
      <c r="AI19" s="62"/>
      <c r="AJ19" s="62"/>
      <c r="AK19" s="62"/>
    </row>
    <row r="20" ht="69" spans="1:37">
      <c r="A20" s="38">
        <v>16</v>
      </c>
      <c r="B20" s="39" t="s">
        <v>38</v>
      </c>
      <c r="C20" s="99"/>
      <c r="D20" s="99"/>
      <c r="E20" s="99"/>
      <c r="F20" s="99"/>
      <c r="G20" s="99"/>
      <c r="H20" s="99"/>
      <c r="I20" s="99"/>
      <c r="J20" s="99"/>
      <c r="K20" s="99"/>
      <c r="L20" s="99"/>
      <c r="M20" s="99"/>
      <c r="N20" s="99"/>
      <c r="O20" s="99"/>
      <c r="P20" s="99"/>
      <c r="Q20" s="99"/>
      <c r="R20" s="99"/>
      <c r="S20" s="99"/>
      <c r="T20" s="99"/>
      <c r="U20" s="99"/>
      <c r="V20" s="99"/>
      <c r="W20" s="124"/>
      <c r="X20" s="62"/>
      <c r="Y20" s="62"/>
      <c r="Z20" s="62"/>
      <c r="AA20" s="62"/>
      <c r="AB20" s="133"/>
      <c r="AC20" s="116" t="s">
        <v>447</v>
      </c>
      <c r="AD20" s="62"/>
      <c r="AE20" s="62"/>
      <c r="AF20" s="62"/>
      <c r="AG20" s="133"/>
      <c r="AH20" s="62"/>
      <c r="AI20" s="62"/>
      <c r="AJ20" s="62"/>
      <c r="AK20" s="62"/>
    </row>
    <row r="21" ht="82.8" spans="1:37">
      <c r="A21" s="38">
        <v>17</v>
      </c>
      <c r="B21" s="39" t="s">
        <v>39</v>
      </c>
      <c r="C21" s="109"/>
      <c r="D21" s="109"/>
      <c r="E21" s="109"/>
      <c r="F21" s="109"/>
      <c r="G21" s="109"/>
      <c r="H21" s="109"/>
      <c r="I21" s="109"/>
      <c r="J21" s="109"/>
      <c r="K21" s="109"/>
      <c r="L21" s="109"/>
      <c r="M21" s="109"/>
      <c r="N21" s="109"/>
      <c r="O21" s="109"/>
      <c r="P21" s="109"/>
      <c r="Q21" s="109"/>
      <c r="R21" s="127"/>
      <c r="S21" s="109"/>
      <c r="T21" s="109"/>
      <c r="U21" s="109"/>
      <c r="V21" s="109"/>
      <c r="W21" s="128" t="s">
        <v>448</v>
      </c>
      <c r="X21" s="86"/>
      <c r="Y21" s="86"/>
      <c r="Z21" s="86"/>
      <c r="AA21" s="86"/>
      <c r="AB21" s="138"/>
      <c r="AC21" s="139" t="s">
        <v>449</v>
      </c>
      <c r="AD21" s="86"/>
      <c r="AE21" s="86"/>
      <c r="AF21" s="86"/>
      <c r="AG21" s="138"/>
      <c r="AH21" s="139" t="s">
        <v>450</v>
      </c>
      <c r="AI21" s="86"/>
      <c r="AJ21" s="86"/>
      <c r="AK21" s="86"/>
    </row>
    <row r="22" spans="3:37">
      <c r="C22" s="110"/>
      <c r="D22" s="110"/>
      <c r="E22" s="110"/>
      <c r="F22" s="110"/>
      <c r="G22" s="110"/>
      <c r="H22" s="110"/>
      <c r="I22" s="110"/>
      <c r="J22" s="110"/>
      <c r="K22" s="110"/>
      <c r="L22" s="110"/>
      <c r="M22" s="110"/>
      <c r="N22" s="110"/>
      <c r="O22" s="110"/>
      <c r="P22" s="110"/>
      <c r="Q22" s="110"/>
      <c r="R22" s="110"/>
      <c r="S22" s="110"/>
      <c r="T22" s="110"/>
      <c r="U22" s="110"/>
      <c r="V22" s="110"/>
      <c r="W22" s="129"/>
      <c r="X22" s="129"/>
      <c r="Y22" s="129"/>
      <c r="Z22" s="129"/>
      <c r="AA22" s="129"/>
      <c r="AB22" s="129"/>
      <c r="AC22" s="129"/>
      <c r="AD22" s="129"/>
      <c r="AE22" s="129"/>
      <c r="AF22" s="129"/>
      <c r="AG22" s="129"/>
      <c r="AH22" s="129"/>
      <c r="AI22" s="129"/>
      <c r="AJ22" s="129"/>
      <c r="AK22" s="129"/>
    </row>
    <row r="23" spans="3:37">
      <c r="C23" s="110"/>
      <c r="D23" s="110"/>
      <c r="E23" s="110"/>
      <c r="F23" s="110"/>
      <c r="G23" s="110"/>
      <c r="H23" s="110"/>
      <c r="I23" s="110"/>
      <c r="J23" s="110"/>
      <c r="K23" s="110"/>
      <c r="L23" s="110"/>
      <c r="M23" s="110"/>
      <c r="N23" s="110"/>
      <c r="O23" s="110"/>
      <c r="P23" s="110"/>
      <c r="Q23" s="110"/>
      <c r="R23" s="110"/>
      <c r="S23" s="110"/>
      <c r="T23" s="110"/>
      <c r="U23" s="110"/>
      <c r="V23" s="110"/>
      <c r="W23" s="129"/>
      <c r="X23" s="129"/>
      <c r="Y23" s="129"/>
      <c r="Z23" s="129"/>
      <c r="AA23" s="129"/>
      <c r="AB23" s="129"/>
      <c r="AC23" s="129"/>
      <c r="AD23" s="129"/>
      <c r="AE23" s="129"/>
      <c r="AF23" s="129"/>
      <c r="AG23" s="129"/>
      <c r="AH23" s="129"/>
      <c r="AI23" s="129"/>
      <c r="AJ23" s="129"/>
      <c r="AK23" s="129"/>
    </row>
    <row r="24" spans="3:37">
      <c r="C24" s="110"/>
      <c r="D24" s="110"/>
      <c r="E24" s="110"/>
      <c r="F24" s="110"/>
      <c r="G24" s="110"/>
      <c r="H24" s="110"/>
      <c r="I24" s="110"/>
      <c r="J24" s="110"/>
      <c r="K24" s="110"/>
      <c r="L24" s="110"/>
      <c r="M24" s="110"/>
      <c r="N24" s="110"/>
      <c r="O24" s="110"/>
      <c r="P24" s="110"/>
      <c r="Q24" s="110"/>
      <c r="R24" s="110"/>
      <c r="S24" s="110"/>
      <c r="T24" s="110"/>
      <c r="U24" s="110"/>
      <c r="V24" s="110"/>
      <c r="W24" s="129"/>
      <c r="X24" s="129"/>
      <c r="Y24" s="129"/>
      <c r="Z24" s="129"/>
      <c r="AA24" s="129"/>
      <c r="AB24" s="129"/>
      <c r="AC24" s="129"/>
      <c r="AD24" s="129"/>
      <c r="AE24" s="129"/>
      <c r="AF24" s="129"/>
      <c r="AG24" s="129"/>
      <c r="AH24" s="129"/>
      <c r="AI24" s="129"/>
      <c r="AJ24" s="129"/>
      <c r="AK24" s="129"/>
    </row>
    <row r="25" spans="3:37">
      <c r="C25" s="110"/>
      <c r="D25" s="110"/>
      <c r="E25" s="110"/>
      <c r="F25" s="110"/>
      <c r="G25" s="110"/>
      <c r="H25" s="110"/>
      <c r="I25" s="110"/>
      <c r="J25" s="110"/>
      <c r="K25" s="110"/>
      <c r="L25" s="110"/>
      <c r="M25" s="110"/>
      <c r="N25" s="110"/>
      <c r="O25" s="110"/>
      <c r="P25" s="110"/>
      <c r="Q25" s="110"/>
      <c r="R25" s="110"/>
      <c r="S25" s="110"/>
      <c r="T25" s="110"/>
      <c r="U25" s="110"/>
      <c r="V25" s="110"/>
      <c r="W25" s="129"/>
      <c r="X25" s="129"/>
      <c r="Y25" s="129"/>
      <c r="Z25" s="129"/>
      <c r="AA25" s="129"/>
      <c r="AB25" s="129"/>
      <c r="AC25" s="129"/>
      <c r="AD25" s="129"/>
      <c r="AE25" s="129"/>
      <c r="AF25" s="129"/>
      <c r="AG25" s="129"/>
      <c r="AH25" s="129"/>
      <c r="AI25" s="129"/>
      <c r="AJ25" s="129"/>
      <c r="AK25" s="129"/>
    </row>
    <row r="26" spans="3:37">
      <c r="C26" s="110"/>
      <c r="D26" s="110"/>
      <c r="E26" s="110"/>
      <c r="F26" s="110"/>
      <c r="G26" s="110"/>
      <c r="H26" s="110"/>
      <c r="I26" s="110"/>
      <c r="J26" s="110"/>
      <c r="K26" s="110"/>
      <c r="L26" s="110"/>
      <c r="M26" s="110"/>
      <c r="N26" s="110"/>
      <c r="O26" s="110"/>
      <c r="P26" s="110"/>
      <c r="Q26" s="110"/>
      <c r="R26" s="110"/>
      <c r="S26" s="110"/>
      <c r="T26" s="110"/>
      <c r="U26" s="110"/>
      <c r="V26" s="110"/>
      <c r="W26" s="129"/>
      <c r="X26" s="129"/>
      <c r="Y26" s="129"/>
      <c r="Z26" s="129"/>
      <c r="AA26" s="129"/>
      <c r="AB26" s="129"/>
      <c r="AC26" s="129"/>
      <c r="AD26" s="129"/>
      <c r="AE26" s="129"/>
      <c r="AF26" s="129"/>
      <c r="AG26" s="129"/>
      <c r="AH26" s="129"/>
      <c r="AI26" s="129"/>
      <c r="AJ26" s="129"/>
      <c r="AK26" s="129"/>
    </row>
    <row r="27" spans="3:37">
      <c r="C27" s="110"/>
      <c r="D27" s="110"/>
      <c r="E27" s="110"/>
      <c r="F27" s="110"/>
      <c r="G27" s="110"/>
      <c r="H27" s="110"/>
      <c r="I27" s="110"/>
      <c r="J27" s="110"/>
      <c r="K27" s="110"/>
      <c r="L27" s="110"/>
      <c r="M27" s="110"/>
      <c r="N27" s="110"/>
      <c r="O27" s="110"/>
      <c r="P27" s="110"/>
      <c r="Q27" s="110"/>
      <c r="R27" s="110"/>
      <c r="S27" s="110"/>
      <c r="T27" s="110"/>
      <c r="U27" s="110"/>
      <c r="V27" s="110"/>
      <c r="W27" s="129"/>
      <c r="X27" s="129"/>
      <c r="Y27" s="129"/>
      <c r="Z27" s="129"/>
      <c r="AA27" s="129"/>
      <c r="AB27" s="129"/>
      <c r="AC27" s="129"/>
      <c r="AD27" s="129"/>
      <c r="AE27" s="129"/>
      <c r="AF27" s="129"/>
      <c r="AG27" s="129"/>
      <c r="AH27" s="129"/>
      <c r="AI27" s="129"/>
      <c r="AJ27" s="129"/>
      <c r="AK27" s="129"/>
    </row>
    <row r="28" spans="3:37">
      <c r="C28" s="110"/>
      <c r="D28" s="110"/>
      <c r="E28" s="110"/>
      <c r="F28" s="110"/>
      <c r="G28" s="110"/>
      <c r="H28" s="110"/>
      <c r="I28" s="110"/>
      <c r="J28" s="110"/>
      <c r="K28" s="110"/>
      <c r="L28" s="110"/>
      <c r="M28" s="110"/>
      <c r="N28" s="110"/>
      <c r="O28" s="110"/>
      <c r="P28" s="110"/>
      <c r="Q28" s="110"/>
      <c r="R28" s="110"/>
      <c r="S28" s="110"/>
      <c r="T28" s="110"/>
      <c r="U28" s="110"/>
      <c r="V28" s="110"/>
      <c r="W28" s="129"/>
      <c r="X28" s="129"/>
      <c r="Y28" s="129"/>
      <c r="Z28" s="129"/>
      <c r="AA28" s="129"/>
      <c r="AB28" s="129"/>
      <c r="AC28" s="129"/>
      <c r="AD28" s="129"/>
      <c r="AE28" s="129"/>
      <c r="AF28" s="129"/>
      <c r="AG28" s="129"/>
      <c r="AH28" s="129"/>
      <c r="AI28" s="129"/>
      <c r="AJ28" s="129"/>
      <c r="AK28" s="129"/>
    </row>
    <row r="29" spans="3:37">
      <c r="C29" s="110"/>
      <c r="D29" s="110"/>
      <c r="E29" s="110"/>
      <c r="F29" s="110"/>
      <c r="G29" s="110"/>
      <c r="H29" s="110"/>
      <c r="I29" s="110"/>
      <c r="J29" s="110"/>
      <c r="K29" s="110"/>
      <c r="L29" s="110"/>
      <c r="M29" s="110"/>
      <c r="N29" s="110"/>
      <c r="O29" s="110"/>
      <c r="P29" s="110"/>
      <c r="Q29" s="110"/>
      <c r="R29" s="110"/>
      <c r="S29" s="110"/>
      <c r="T29" s="110"/>
      <c r="U29" s="110"/>
      <c r="V29" s="110"/>
      <c r="W29" s="129"/>
      <c r="X29" s="129"/>
      <c r="Y29" s="129"/>
      <c r="Z29" s="129"/>
      <c r="AA29" s="129"/>
      <c r="AB29" s="129"/>
      <c r="AC29" s="129"/>
      <c r="AD29" s="129"/>
      <c r="AE29" s="129"/>
      <c r="AF29" s="129"/>
      <c r="AG29" s="129"/>
      <c r="AH29" s="129"/>
      <c r="AI29" s="129"/>
      <c r="AJ29" s="129"/>
      <c r="AK29" s="129"/>
    </row>
    <row r="30" spans="3:37">
      <c r="C30" s="110"/>
      <c r="D30" s="110"/>
      <c r="E30" s="110"/>
      <c r="F30" s="110"/>
      <c r="G30" s="110"/>
      <c r="H30" s="110"/>
      <c r="I30" s="110"/>
      <c r="J30" s="110"/>
      <c r="K30" s="110"/>
      <c r="L30" s="110"/>
      <c r="M30" s="110"/>
      <c r="N30" s="110"/>
      <c r="O30" s="110"/>
      <c r="P30" s="110"/>
      <c r="Q30" s="110"/>
      <c r="R30" s="110"/>
      <c r="S30" s="110"/>
      <c r="T30" s="110"/>
      <c r="U30" s="110"/>
      <c r="V30" s="110"/>
      <c r="W30" s="129"/>
      <c r="X30" s="129"/>
      <c r="Y30" s="129"/>
      <c r="Z30" s="129"/>
      <c r="AA30" s="129"/>
      <c r="AB30" s="129"/>
      <c r="AC30" s="129"/>
      <c r="AD30" s="129"/>
      <c r="AE30" s="129"/>
      <c r="AF30" s="129"/>
      <c r="AG30" s="129"/>
      <c r="AH30" s="129"/>
      <c r="AI30" s="129"/>
      <c r="AJ30" s="129"/>
      <c r="AK30" s="129"/>
    </row>
    <row r="31" spans="3:37">
      <c r="C31" s="110"/>
      <c r="D31" s="110"/>
      <c r="E31" s="110"/>
      <c r="F31" s="110"/>
      <c r="G31" s="110"/>
      <c r="H31" s="110"/>
      <c r="I31" s="110"/>
      <c r="J31" s="110"/>
      <c r="K31" s="110"/>
      <c r="L31" s="110"/>
      <c r="M31" s="110"/>
      <c r="N31" s="110"/>
      <c r="O31" s="110"/>
      <c r="P31" s="110"/>
      <c r="Q31" s="110"/>
      <c r="R31" s="110"/>
      <c r="S31" s="110"/>
      <c r="T31" s="110"/>
      <c r="U31" s="110"/>
      <c r="V31" s="110"/>
      <c r="W31" s="129"/>
      <c r="X31" s="129"/>
      <c r="Y31" s="129"/>
      <c r="Z31" s="129"/>
      <c r="AA31" s="129"/>
      <c r="AB31" s="129"/>
      <c r="AC31" s="129"/>
      <c r="AD31" s="129"/>
      <c r="AE31" s="129"/>
      <c r="AF31" s="129"/>
      <c r="AG31" s="129"/>
      <c r="AH31" s="129"/>
      <c r="AI31" s="129"/>
      <c r="AJ31" s="129"/>
      <c r="AK31" s="129"/>
    </row>
    <row r="32" spans="3:37">
      <c r="C32" s="110"/>
      <c r="D32" s="110"/>
      <c r="E32" s="110"/>
      <c r="F32" s="110"/>
      <c r="G32" s="110"/>
      <c r="H32" s="110"/>
      <c r="I32" s="110"/>
      <c r="J32" s="110"/>
      <c r="K32" s="110"/>
      <c r="L32" s="110"/>
      <c r="M32" s="110"/>
      <c r="N32" s="110"/>
      <c r="O32" s="110"/>
      <c r="P32" s="110"/>
      <c r="Q32" s="110"/>
      <c r="R32" s="110"/>
      <c r="S32" s="110"/>
      <c r="T32" s="110"/>
      <c r="U32" s="110"/>
      <c r="V32" s="110"/>
      <c r="W32" s="129"/>
      <c r="X32" s="129"/>
      <c r="Y32" s="129"/>
      <c r="Z32" s="129"/>
      <c r="AA32" s="129"/>
      <c r="AB32" s="129"/>
      <c r="AC32" s="129"/>
      <c r="AD32" s="129"/>
      <c r="AE32" s="129"/>
      <c r="AF32" s="129"/>
      <c r="AG32" s="129"/>
      <c r="AH32" s="129"/>
      <c r="AI32" s="129"/>
      <c r="AJ32" s="129"/>
      <c r="AK32" s="129"/>
    </row>
    <row r="33" spans="3:37">
      <c r="C33" s="110"/>
      <c r="D33" s="110"/>
      <c r="E33" s="110"/>
      <c r="F33" s="110"/>
      <c r="G33" s="110"/>
      <c r="H33" s="110"/>
      <c r="I33" s="110"/>
      <c r="J33" s="110"/>
      <c r="K33" s="110"/>
      <c r="L33" s="110"/>
      <c r="M33" s="110"/>
      <c r="N33" s="110"/>
      <c r="O33" s="110"/>
      <c r="P33" s="110"/>
      <c r="Q33" s="110"/>
      <c r="R33" s="110"/>
      <c r="S33" s="110"/>
      <c r="T33" s="110"/>
      <c r="U33" s="110"/>
      <c r="V33" s="110"/>
      <c r="W33" s="129"/>
      <c r="X33" s="129"/>
      <c r="Y33" s="129"/>
      <c r="Z33" s="129"/>
      <c r="AA33" s="129"/>
      <c r="AB33" s="129"/>
      <c r="AC33" s="129"/>
      <c r="AD33" s="129"/>
      <c r="AE33" s="129"/>
      <c r="AF33" s="129"/>
      <c r="AG33" s="129"/>
      <c r="AH33" s="129"/>
      <c r="AI33" s="129"/>
      <c r="AJ33" s="129"/>
      <c r="AK33" s="129"/>
    </row>
    <row r="34" spans="3:37">
      <c r="C34" s="110"/>
      <c r="D34" s="110"/>
      <c r="E34" s="110"/>
      <c r="F34" s="110"/>
      <c r="G34" s="110"/>
      <c r="H34" s="110"/>
      <c r="I34" s="110"/>
      <c r="J34" s="110"/>
      <c r="K34" s="110"/>
      <c r="L34" s="110"/>
      <c r="M34" s="110"/>
      <c r="N34" s="110"/>
      <c r="O34" s="110"/>
      <c r="P34" s="110"/>
      <c r="Q34" s="110"/>
      <c r="R34" s="110"/>
      <c r="S34" s="110"/>
      <c r="T34" s="110"/>
      <c r="U34" s="110"/>
      <c r="V34" s="110"/>
      <c r="W34" s="129"/>
      <c r="X34" s="129"/>
      <c r="Y34" s="129"/>
      <c r="Z34" s="129"/>
      <c r="AA34" s="129"/>
      <c r="AB34" s="129"/>
      <c r="AC34" s="129"/>
      <c r="AD34" s="129"/>
      <c r="AE34" s="129"/>
      <c r="AF34" s="129"/>
      <c r="AG34" s="129"/>
      <c r="AH34" s="129"/>
      <c r="AI34" s="129"/>
      <c r="AJ34" s="129"/>
      <c r="AK34" s="129"/>
    </row>
    <row r="35" spans="3:37">
      <c r="C35" s="110"/>
      <c r="D35" s="110"/>
      <c r="E35" s="110"/>
      <c r="F35" s="110"/>
      <c r="G35" s="110"/>
      <c r="H35" s="110"/>
      <c r="I35" s="110"/>
      <c r="J35" s="110"/>
      <c r="K35" s="110"/>
      <c r="L35" s="110"/>
      <c r="M35" s="110"/>
      <c r="N35" s="110"/>
      <c r="O35" s="110"/>
      <c r="P35" s="110"/>
      <c r="Q35" s="110"/>
      <c r="R35" s="110"/>
      <c r="S35" s="110"/>
      <c r="T35" s="110"/>
      <c r="U35" s="110"/>
      <c r="V35" s="110"/>
      <c r="W35" s="129"/>
      <c r="X35" s="129"/>
      <c r="Y35" s="129"/>
      <c r="Z35" s="129"/>
      <c r="AA35" s="129"/>
      <c r="AB35" s="129"/>
      <c r="AC35" s="129"/>
      <c r="AD35" s="129"/>
      <c r="AE35" s="129"/>
      <c r="AF35" s="129"/>
      <c r="AG35" s="129"/>
      <c r="AH35" s="129"/>
      <c r="AI35" s="129"/>
      <c r="AJ35" s="129"/>
      <c r="AK35" s="129"/>
    </row>
    <row r="36" spans="3:37">
      <c r="C36" s="110"/>
      <c r="D36" s="110"/>
      <c r="E36" s="110"/>
      <c r="F36" s="110"/>
      <c r="G36" s="110"/>
      <c r="H36" s="110"/>
      <c r="I36" s="110"/>
      <c r="J36" s="110"/>
      <c r="K36" s="110"/>
      <c r="L36" s="110"/>
      <c r="M36" s="110"/>
      <c r="N36" s="110"/>
      <c r="O36" s="110"/>
      <c r="P36" s="110"/>
      <c r="Q36" s="110"/>
      <c r="R36" s="110"/>
      <c r="S36" s="110"/>
      <c r="T36" s="110"/>
      <c r="U36" s="110"/>
      <c r="V36" s="110"/>
      <c r="W36" s="129"/>
      <c r="X36" s="129"/>
      <c r="Y36" s="129"/>
      <c r="Z36" s="129"/>
      <c r="AA36" s="129"/>
      <c r="AB36" s="129"/>
      <c r="AC36" s="129"/>
      <c r="AD36" s="129"/>
      <c r="AE36" s="129"/>
      <c r="AF36" s="129"/>
      <c r="AG36" s="129"/>
      <c r="AH36" s="129"/>
      <c r="AI36" s="129"/>
      <c r="AJ36" s="129"/>
      <c r="AK36" s="129"/>
    </row>
    <row r="37" spans="3:37">
      <c r="C37" s="110"/>
      <c r="D37" s="110"/>
      <c r="E37" s="110"/>
      <c r="F37" s="110"/>
      <c r="G37" s="110"/>
      <c r="H37" s="110"/>
      <c r="I37" s="110"/>
      <c r="J37" s="110"/>
      <c r="K37" s="110"/>
      <c r="L37" s="110"/>
      <c r="M37" s="110"/>
      <c r="N37" s="110"/>
      <c r="O37" s="110"/>
      <c r="P37" s="110"/>
      <c r="Q37" s="110"/>
      <c r="R37" s="110"/>
      <c r="S37" s="110"/>
      <c r="T37" s="110"/>
      <c r="U37" s="110"/>
      <c r="V37" s="110"/>
      <c r="W37" s="129"/>
      <c r="X37" s="129"/>
      <c r="Y37" s="129"/>
      <c r="Z37" s="129"/>
      <c r="AA37" s="129"/>
      <c r="AB37" s="129"/>
      <c r="AC37" s="129"/>
      <c r="AD37" s="129"/>
      <c r="AE37" s="129"/>
      <c r="AF37" s="129"/>
      <c r="AG37" s="129"/>
      <c r="AH37" s="129"/>
      <c r="AI37" s="129"/>
      <c r="AJ37" s="129"/>
      <c r="AK37" s="129"/>
    </row>
    <row r="38" spans="3:37">
      <c r="C38" s="110"/>
      <c r="D38" s="110"/>
      <c r="E38" s="110"/>
      <c r="F38" s="110"/>
      <c r="G38" s="110"/>
      <c r="H38" s="110"/>
      <c r="I38" s="110"/>
      <c r="J38" s="110"/>
      <c r="K38" s="110"/>
      <c r="L38" s="110"/>
      <c r="M38" s="110"/>
      <c r="N38" s="110"/>
      <c r="O38" s="110"/>
      <c r="P38" s="110"/>
      <c r="Q38" s="110"/>
      <c r="R38" s="110"/>
      <c r="S38" s="110"/>
      <c r="T38" s="110"/>
      <c r="U38" s="110"/>
      <c r="V38" s="110"/>
      <c r="W38" s="129"/>
      <c r="X38" s="129"/>
      <c r="Y38" s="129"/>
      <c r="Z38" s="129"/>
      <c r="AA38" s="129"/>
      <c r="AB38" s="129"/>
      <c r="AC38" s="129"/>
      <c r="AD38" s="129"/>
      <c r="AE38" s="129"/>
      <c r="AF38" s="129"/>
      <c r="AG38" s="129"/>
      <c r="AH38" s="129"/>
      <c r="AI38" s="129"/>
      <c r="AJ38" s="129"/>
      <c r="AK38" s="129"/>
    </row>
    <row r="39" spans="3:37">
      <c r="C39" s="110"/>
      <c r="D39" s="110"/>
      <c r="E39" s="110"/>
      <c r="F39" s="110"/>
      <c r="G39" s="110"/>
      <c r="H39" s="110"/>
      <c r="I39" s="110"/>
      <c r="J39" s="110"/>
      <c r="K39" s="110"/>
      <c r="L39" s="110"/>
      <c r="M39" s="110"/>
      <c r="N39" s="110"/>
      <c r="O39" s="110"/>
      <c r="P39" s="110"/>
      <c r="Q39" s="110"/>
      <c r="R39" s="110"/>
      <c r="S39" s="110"/>
      <c r="T39" s="110"/>
      <c r="U39" s="110"/>
      <c r="V39" s="110"/>
      <c r="W39" s="129"/>
      <c r="X39" s="129"/>
      <c r="Y39" s="129"/>
      <c r="Z39" s="129"/>
      <c r="AA39" s="129"/>
      <c r="AB39" s="129"/>
      <c r="AC39" s="129"/>
      <c r="AD39" s="129"/>
      <c r="AE39" s="129"/>
      <c r="AF39" s="129"/>
      <c r="AG39" s="129"/>
      <c r="AH39" s="129"/>
      <c r="AI39" s="129"/>
      <c r="AJ39" s="129"/>
      <c r="AK39" s="129"/>
    </row>
    <row r="40" spans="3:37">
      <c r="C40" s="110"/>
      <c r="D40" s="110"/>
      <c r="E40" s="110"/>
      <c r="F40" s="110"/>
      <c r="G40" s="110"/>
      <c r="H40" s="110"/>
      <c r="I40" s="110"/>
      <c r="J40" s="110"/>
      <c r="K40" s="110"/>
      <c r="L40" s="110"/>
      <c r="M40" s="110"/>
      <c r="N40" s="110"/>
      <c r="O40" s="110"/>
      <c r="P40" s="110"/>
      <c r="Q40" s="110"/>
      <c r="R40" s="110"/>
      <c r="S40" s="110"/>
      <c r="T40" s="110"/>
      <c r="U40" s="110"/>
      <c r="V40" s="110"/>
      <c r="W40" s="129"/>
      <c r="X40" s="129"/>
      <c r="Y40" s="129"/>
      <c r="Z40" s="129"/>
      <c r="AA40" s="129"/>
      <c r="AB40" s="129"/>
      <c r="AC40" s="129"/>
      <c r="AD40" s="129"/>
      <c r="AE40" s="129"/>
      <c r="AF40" s="129"/>
      <c r="AG40" s="129"/>
      <c r="AH40" s="129"/>
      <c r="AI40" s="129"/>
      <c r="AJ40" s="129"/>
      <c r="AK40" s="129"/>
    </row>
    <row r="41" spans="3:37">
      <c r="C41" s="110"/>
      <c r="D41" s="110"/>
      <c r="E41" s="110"/>
      <c r="F41" s="110"/>
      <c r="G41" s="110"/>
      <c r="H41" s="110"/>
      <c r="I41" s="110"/>
      <c r="J41" s="110"/>
      <c r="K41" s="110"/>
      <c r="L41" s="110"/>
      <c r="M41" s="110"/>
      <c r="N41" s="110"/>
      <c r="O41" s="110"/>
      <c r="P41" s="110"/>
      <c r="Q41" s="110"/>
      <c r="R41" s="110"/>
      <c r="S41" s="110"/>
      <c r="T41" s="110"/>
      <c r="U41" s="110"/>
      <c r="V41" s="110"/>
      <c r="W41" s="129"/>
      <c r="X41" s="129"/>
      <c r="Y41" s="129"/>
      <c r="Z41" s="129"/>
      <c r="AA41" s="129"/>
      <c r="AB41" s="129"/>
      <c r="AC41" s="129"/>
      <c r="AD41" s="129"/>
      <c r="AE41" s="129"/>
      <c r="AF41" s="129"/>
      <c r="AG41" s="129"/>
      <c r="AH41" s="129"/>
      <c r="AI41" s="129"/>
      <c r="AJ41" s="129"/>
      <c r="AK41" s="129"/>
    </row>
    <row r="42" spans="3:37">
      <c r="C42" s="110"/>
      <c r="D42" s="110"/>
      <c r="E42" s="110"/>
      <c r="F42" s="110"/>
      <c r="G42" s="110"/>
      <c r="H42" s="110"/>
      <c r="I42" s="110"/>
      <c r="J42" s="110"/>
      <c r="K42" s="110"/>
      <c r="L42" s="110"/>
      <c r="M42" s="110"/>
      <c r="N42" s="110"/>
      <c r="O42" s="110"/>
      <c r="P42" s="110"/>
      <c r="Q42" s="110"/>
      <c r="R42" s="110"/>
      <c r="S42" s="110"/>
      <c r="T42" s="110"/>
      <c r="U42" s="110"/>
      <c r="V42" s="110"/>
      <c r="W42" s="129"/>
      <c r="X42" s="129"/>
      <c r="Y42" s="129"/>
      <c r="Z42" s="129"/>
      <c r="AA42" s="129"/>
      <c r="AB42" s="129"/>
      <c r="AC42" s="129"/>
      <c r="AD42" s="129"/>
      <c r="AE42" s="129"/>
      <c r="AF42" s="129"/>
      <c r="AG42" s="129"/>
      <c r="AH42" s="129"/>
      <c r="AI42" s="129"/>
      <c r="AJ42" s="129"/>
      <c r="AK42" s="129"/>
    </row>
    <row r="43" spans="3:37">
      <c r="C43" s="110"/>
      <c r="D43" s="110"/>
      <c r="E43" s="110"/>
      <c r="F43" s="110"/>
      <c r="G43" s="110"/>
      <c r="H43" s="110"/>
      <c r="I43" s="110"/>
      <c r="J43" s="110"/>
      <c r="K43" s="110"/>
      <c r="L43" s="110"/>
      <c r="M43" s="110"/>
      <c r="N43" s="110"/>
      <c r="O43" s="110"/>
      <c r="P43" s="110"/>
      <c r="Q43" s="110"/>
      <c r="R43" s="110"/>
      <c r="S43" s="110"/>
      <c r="T43" s="110"/>
      <c r="U43" s="110"/>
      <c r="V43" s="110"/>
      <c r="W43" s="129"/>
      <c r="X43" s="129"/>
      <c r="Y43" s="129"/>
      <c r="Z43" s="129"/>
      <c r="AA43" s="129"/>
      <c r="AB43" s="129"/>
      <c r="AC43" s="129"/>
      <c r="AD43" s="129"/>
      <c r="AE43" s="129"/>
      <c r="AF43" s="129"/>
      <c r="AG43" s="129"/>
      <c r="AH43" s="129"/>
      <c r="AI43" s="129"/>
      <c r="AJ43" s="129"/>
      <c r="AK43" s="129"/>
    </row>
    <row r="44" spans="3:37">
      <c r="C44" s="110"/>
      <c r="D44" s="110"/>
      <c r="E44" s="110"/>
      <c r="F44" s="110"/>
      <c r="G44" s="110"/>
      <c r="H44" s="110"/>
      <c r="I44" s="110"/>
      <c r="J44" s="110"/>
      <c r="K44" s="110"/>
      <c r="L44" s="110"/>
      <c r="M44" s="110"/>
      <c r="N44" s="110"/>
      <c r="O44" s="110"/>
      <c r="P44" s="110"/>
      <c r="Q44" s="110"/>
      <c r="R44" s="110"/>
      <c r="S44" s="110"/>
      <c r="T44" s="110"/>
      <c r="U44" s="110"/>
      <c r="V44" s="110"/>
      <c r="W44" s="129"/>
      <c r="X44" s="129"/>
      <c r="Y44" s="129"/>
      <c r="Z44" s="129"/>
      <c r="AA44" s="129"/>
      <c r="AB44" s="129"/>
      <c r="AC44" s="129"/>
      <c r="AD44" s="129"/>
      <c r="AE44" s="129"/>
      <c r="AF44" s="129"/>
      <c r="AG44" s="129"/>
      <c r="AH44" s="129"/>
      <c r="AI44" s="129"/>
      <c r="AJ44" s="129"/>
      <c r="AK44" s="129"/>
    </row>
    <row r="45" spans="3:37">
      <c r="C45" s="110"/>
      <c r="D45" s="110"/>
      <c r="E45" s="110"/>
      <c r="F45" s="110"/>
      <c r="G45" s="110"/>
      <c r="H45" s="110"/>
      <c r="I45" s="110"/>
      <c r="J45" s="110"/>
      <c r="K45" s="110"/>
      <c r="L45" s="110"/>
      <c r="M45" s="110"/>
      <c r="N45" s="110"/>
      <c r="O45" s="110"/>
      <c r="P45" s="110"/>
      <c r="Q45" s="110"/>
      <c r="R45" s="110"/>
      <c r="S45" s="110"/>
      <c r="T45" s="110"/>
      <c r="U45" s="110"/>
      <c r="V45" s="110"/>
      <c r="W45" s="129"/>
      <c r="X45" s="129"/>
      <c r="Y45" s="129"/>
      <c r="Z45" s="129"/>
      <c r="AA45" s="129"/>
      <c r="AB45" s="129"/>
      <c r="AC45" s="129"/>
      <c r="AD45" s="129"/>
      <c r="AE45" s="129"/>
      <c r="AF45" s="129"/>
      <c r="AG45" s="129"/>
      <c r="AH45" s="129"/>
      <c r="AI45" s="129"/>
      <c r="AJ45" s="129"/>
      <c r="AK45" s="129"/>
    </row>
    <row r="46" spans="3:37">
      <c r="C46" s="110"/>
      <c r="D46" s="110"/>
      <c r="E46" s="110"/>
      <c r="F46" s="110"/>
      <c r="G46" s="110"/>
      <c r="H46" s="110"/>
      <c r="I46" s="110"/>
      <c r="J46" s="110"/>
      <c r="K46" s="110"/>
      <c r="L46" s="110"/>
      <c r="M46" s="110"/>
      <c r="N46" s="110"/>
      <c r="O46" s="110"/>
      <c r="P46" s="110"/>
      <c r="Q46" s="110"/>
      <c r="R46" s="110"/>
      <c r="S46" s="110"/>
      <c r="T46" s="110"/>
      <c r="U46" s="110"/>
      <c r="V46" s="110"/>
      <c r="W46" s="129"/>
      <c r="X46" s="129"/>
      <c r="Y46" s="129"/>
      <c r="Z46" s="129"/>
      <c r="AA46" s="129"/>
      <c r="AB46" s="129"/>
      <c r="AC46" s="129"/>
      <c r="AD46" s="129"/>
      <c r="AE46" s="129"/>
      <c r="AF46" s="129"/>
      <c r="AG46" s="129"/>
      <c r="AH46" s="129"/>
      <c r="AI46" s="129"/>
      <c r="AJ46" s="129"/>
      <c r="AK46" s="129"/>
    </row>
    <row r="47" spans="3:37">
      <c r="C47" s="110"/>
      <c r="D47" s="110"/>
      <c r="E47" s="110"/>
      <c r="F47" s="110"/>
      <c r="G47" s="110"/>
      <c r="H47" s="110"/>
      <c r="I47" s="110"/>
      <c r="J47" s="110"/>
      <c r="K47" s="110"/>
      <c r="L47" s="110"/>
      <c r="M47" s="110"/>
      <c r="N47" s="110"/>
      <c r="O47" s="110"/>
      <c r="P47" s="110"/>
      <c r="Q47" s="110"/>
      <c r="R47" s="110"/>
      <c r="S47" s="110"/>
      <c r="T47" s="110"/>
      <c r="U47" s="110"/>
      <c r="V47" s="110"/>
      <c r="W47" s="129"/>
      <c r="X47" s="129"/>
      <c r="Y47" s="129"/>
      <c r="Z47" s="129"/>
      <c r="AA47" s="129"/>
      <c r="AB47" s="129"/>
      <c r="AC47" s="129"/>
      <c r="AD47" s="129"/>
      <c r="AE47" s="129"/>
      <c r="AF47" s="129"/>
      <c r="AG47" s="129"/>
      <c r="AH47" s="129"/>
      <c r="AI47" s="129"/>
      <c r="AJ47" s="129"/>
      <c r="AK47" s="129"/>
    </row>
    <row r="48" spans="3:37">
      <c r="C48" s="110"/>
      <c r="D48" s="110"/>
      <c r="E48" s="110"/>
      <c r="F48" s="110"/>
      <c r="G48" s="110"/>
      <c r="H48" s="110"/>
      <c r="I48" s="110"/>
      <c r="J48" s="110"/>
      <c r="K48" s="110"/>
      <c r="L48" s="110"/>
      <c r="M48" s="110"/>
      <c r="N48" s="110"/>
      <c r="O48" s="110"/>
      <c r="P48" s="110"/>
      <c r="Q48" s="110"/>
      <c r="R48" s="110"/>
      <c r="S48" s="110"/>
      <c r="T48" s="110"/>
      <c r="U48" s="110"/>
      <c r="V48" s="110"/>
      <c r="W48" s="129"/>
      <c r="X48" s="129"/>
      <c r="Y48" s="129"/>
      <c r="Z48" s="129"/>
      <c r="AA48" s="129"/>
      <c r="AB48" s="129"/>
      <c r="AC48" s="129"/>
      <c r="AD48" s="129"/>
      <c r="AE48" s="129"/>
      <c r="AF48" s="129"/>
      <c r="AG48" s="129"/>
      <c r="AH48" s="129"/>
      <c r="AI48" s="129"/>
      <c r="AJ48" s="129"/>
      <c r="AK48" s="129"/>
    </row>
    <row r="49" spans="3:37">
      <c r="C49" s="110"/>
      <c r="D49" s="110"/>
      <c r="E49" s="110"/>
      <c r="F49" s="110"/>
      <c r="G49" s="110"/>
      <c r="H49" s="110"/>
      <c r="I49" s="110"/>
      <c r="J49" s="110"/>
      <c r="K49" s="110"/>
      <c r="L49" s="110"/>
      <c r="M49" s="110"/>
      <c r="N49" s="110"/>
      <c r="O49" s="110"/>
      <c r="P49" s="110"/>
      <c r="Q49" s="110"/>
      <c r="R49" s="110"/>
      <c r="S49" s="110"/>
      <c r="T49" s="110"/>
      <c r="U49" s="110"/>
      <c r="V49" s="110"/>
      <c r="W49" s="129"/>
      <c r="X49" s="129"/>
      <c r="Y49" s="129"/>
      <c r="Z49" s="129"/>
      <c r="AA49" s="129"/>
      <c r="AB49" s="129"/>
      <c r="AC49" s="129"/>
      <c r="AD49" s="129"/>
      <c r="AE49" s="129"/>
      <c r="AF49" s="129"/>
      <c r="AG49" s="129"/>
      <c r="AH49" s="129"/>
      <c r="AI49" s="129"/>
      <c r="AJ49" s="129"/>
      <c r="AK49" s="129"/>
    </row>
    <row r="50" spans="3:37">
      <c r="C50" s="110"/>
      <c r="D50" s="110"/>
      <c r="E50" s="110"/>
      <c r="F50" s="110"/>
      <c r="G50" s="110"/>
      <c r="H50" s="110"/>
      <c r="I50" s="110"/>
      <c r="J50" s="110"/>
      <c r="K50" s="110"/>
      <c r="L50" s="110"/>
      <c r="M50" s="110"/>
      <c r="N50" s="110"/>
      <c r="O50" s="110"/>
      <c r="P50" s="110"/>
      <c r="Q50" s="110"/>
      <c r="R50" s="110"/>
      <c r="S50" s="110"/>
      <c r="T50" s="110"/>
      <c r="U50" s="110"/>
      <c r="V50" s="110"/>
      <c r="W50" s="129"/>
      <c r="X50" s="129"/>
      <c r="Y50" s="129"/>
      <c r="Z50" s="129"/>
      <c r="AA50" s="129"/>
      <c r="AB50" s="129"/>
      <c r="AC50" s="129"/>
      <c r="AD50" s="129"/>
      <c r="AE50" s="129"/>
      <c r="AF50" s="129"/>
      <c r="AG50" s="129"/>
      <c r="AH50" s="129"/>
      <c r="AI50" s="129"/>
      <c r="AJ50" s="129"/>
      <c r="AK50" s="129"/>
    </row>
    <row r="51" spans="3:37">
      <c r="C51" s="110"/>
      <c r="D51" s="110"/>
      <c r="E51" s="110"/>
      <c r="F51" s="110"/>
      <c r="G51" s="110"/>
      <c r="H51" s="110"/>
      <c r="I51" s="110"/>
      <c r="J51" s="110"/>
      <c r="K51" s="110"/>
      <c r="L51" s="110"/>
      <c r="M51" s="110"/>
      <c r="N51" s="110"/>
      <c r="O51" s="110"/>
      <c r="P51" s="110"/>
      <c r="Q51" s="110"/>
      <c r="R51" s="110"/>
      <c r="S51" s="110"/>
      <c r="T51" s="110"/>
      <c r="U51" s="110"/>
      <c r="V51" s="110"/>
      <c r="W51" s="129"/>
      <c r="X51" s="129"/>
      <c r="Y51" s="129"/>
      <c r="Z51" s="129"/>
      <c r="AA51" s="129"/>
      <c r="AB51" s="129"/>
      <c r="AC51" s="129"/>
      <c r="AD51" s="129"/>
      <c r="AE51" s="129"/>
      <c r="AF51" s="129"/>
      <c r="AG51" s="129"/>
      <c r="AH51" s="129"/>
      <c r="AI51" s="129"/>
      <c r="AJ51" s="129"/>
      <c r="AK51" s="129"/>
    </row>
    <row r="52" spans="3:37">
      <c r="C52" s="110"/>
      <c r="D52" s="110"/>
      <c r="E52" s="110"/>
      <c r="F52" s="110"/>
      <c r="G52" s="110"/>
      <c r="H52" s="110"/>
      <c r="I52" s="110"/>
      <c r="J52" s="110"/>
      <c r="K52" s="110"/>
      <c r="L52" s="110"/>
      <c r="M52" s="110"/>
      <c r="N52" s="110"/>
      <c r="O52" s="110"/>
      <c r="P52" s="110"/>
      <c r="Q52" s="110"/>
      <c r="R52" s="110"/>
      <c r="S52" s="110"/>
      <c r="T52" s="110"/>
      <c r="U52" s="110"/>
      <c r="V52" s="110"/>
      <c r="W52" s="129"/>
      <c r="X52" s="129"/>
      <c r="Y52" s="129"/>
      <c r="Z52" s="129"/>
      <c r="AA52" s="129"/>
      <c r="AB52" s="129"/>
      <c r="AC52" s="129"/>
      <c r="AD52" s="129"/>
      <c r="AE52" s="129"/>
      <c r="AF52" s="129"/>
      <c r="AG52" s="129"/>
      <c r="AH52" s="129"/>
      <c r="AI52" s="129"/>
      <c r="AJ52" s="129"/>
      <c r="AK52" s="129"/>
    </row>
    <row r="53" spans="3:37">
      <c r="C53" s="110"/>
      <c r="D53" s="110"/>
      <c r="E53" s="110"/>
      <c r="F53" s="110"/>
      <c r="G53" s="110"/>
      <c r="H53" s="110"/>
      <c r="I53" s="110"/>
      <c r="J53" s="110"/>
      <c r="K53" s="110"/>
      <c r="L53" s="110"/>
      <c r="M53" s="110"/>
      <c r="N53" s="110"/>
      <c r="O53" s="110"/>
      <c r="P53" s="110"/>
      <c r="Q53" s="110"/>
      <c r="R53" s="110"/>
      <c r="S53" s="110"/>
      <c r="T53" s="110"/>
      <c r="U53" s="110"/>
      <c r="V53" s="110"/>
      <c r="W53" s="129"/>
      <c r="X53" s="129"/>
      <c r="Y53" s="129"/>
      <c r="Z53" s="129"/>
      <c r="AA53" s="129"/>
      <c r="AB53" s="129"/>
      <c r="AC53" s="129"/>
      <c r="AD53" s="129"/>
      <c r="AE53" s="129"/>
      <c r="AF53" s="129"/>
      <c r="AG53" s="129"/>
      <c r="AH53" s="129"/>
      <c r="AI53" s="129"/>
      <c r="AJ53" s="129"/>
      <c r="AK53" s="129"/>
    </row>
    <row r="54" spans="3:37">
      <c r="C54" s="110"/>
      <c r="D54" s="110"/>
      <c r="E54" s="110"/>
      <c r="F54" s="110"/>
      <c r="G54" s="110"/>
      <c r="H54" s="110"/>
      <c r="I54" s="110"/>
      <c r="J54" s="110"/>
      <c r="K54" s="110"/>
      <c r="L54" s="110"/>
      <c r="M54" s="110"/>
      <c r="N54" s="110"/>
      <c r="O54" s="110"/>
      <c r="P54" s="110"/>
      <c r="Q54" s="110"/>
      <c r="R54" s="110"/>
      <c r="S54" s="110"/>
      <c r="T54" s="110"/>
      <c r="U54" s="110"/>
      <c r="V54" s="110"/>
      <c r="W54" s="129"/>
      <c r="X54" s="129"/>
      <c r="Y54" s="129"/>
      <c r="Z54" s="129"/>
      <c r="AA54" s="129"/>
      <c r="AB54" s="129"/>
      <c r="AC54" s="129"/>
      <c r="AD54" s="129"/>
      <c r="AE54" s="129"/>
      <c r="AF54" s="129"/>
      <c r="AG54" s="129"/>
      <c r="AH54" s="129"/>
      <c r="AI54" s="129"/>
      <c r="AJ54" s="129"/>
      <c r="AK54" s="129"/>
    </row>
    <row r="55" spans="3:37">
      <c r="C55" s="110"/>
      <c r="D55" s="110"/>
      <c r="E55" s="110"/>
      <c r="F55" s="110"/>
      <c r="G55" s="110"/>
      <c r="H55" s="110"/>
      <c r="I55" s="110"/>
      <c r="J55" s="110"/>
      <c r="K55" s="110"/>
      <c r="L55" s="110"/>
      <c r="M55" s="110"/>
      <c r="N55" s="110"/>
      <c r="O55" s="110"/>
      <c r="P55" s="110"/>
      <c r="Q55" s="110"/>
      <c r="R55" s="110"/>
      <c r="S55" s="110"/>
      <c r="T55" s="110"/>
      <c r="U55" s="110"/>
      <c r="V55" s="110"/>
      <c r="W55" s="129"/>
      <c r="X55" s="129"/>
      <c r="Y55" s="129"/>
      <c r="Z55" s="129"/>
      <c r="AA55" s="129"/>
      <c r="AB55" s="129"/>
      <c r="AC55" s="129"/>
      <c r="AD55" s="129"/>
      <c r="AE55" s="129"/>
      <c r="AF55" s="129"/>
      <c r="AG55" s="129"/>
      <c r="AH55" s="129"/>
      <c r="AI55" s="129"/>
      <c r="AJ55" s="129"/>
      <c r="AK55" s="129"/>
    </row>
    <row r="56" spans="3:37">
      <c r="C56" s="110"/>
      <c r="D56" s="110"/>
      <c r="E56" s="110"/>
      <c r="F56" s="110"/>
      <c r="G56" s="110"/>
      <c r="H56" s="110"/>
      <c r="I56" s="110"/>
      <c r="J56" s="110"/>
      <c r="K56" s="110"/>
      <c r="L56" s="110"/>
      <c r="M56" s="110"/>
      <c r="N56" s="110"/>
      <c r="O56" s="110"/>
      <c r="P56" s="110"/>
      <c r="Q56" s="110"/>
      <c r="R56" s="110"/>
      <c r="S56" s="110"/>
      <c r="T56" s="110"/>
      <c r="U56" s="110"/>
      <c r="V56" s="110"/>
      <c r="W56" s="129"/>
      <c r="X56" s="129"/>
      <c r="Y56" s="129"/>
      <c r="Z56" s="129"/>
      <c r="AA56" s="129"/>
      <c r="AB56" s="129"/>
      <c r="AC56" s="129"/>
      <c r="AD56" s="129"/>
      <c r="AE56" s="129"/>
      <c r="AF56" s="129"/>
      <c r="AG56" s="129"/>
      <c r="AH56" s="129"/>
      <c r="AI56" s="129"/>
      <c r="AJ56" s="129"/>
      <c r="AK56" s="129"/>
    </row>
    <row r="57" spans="3:37">
      <c r="C57" s="110"/>
      <c r="D57" s="110"/>
      <c r="E57" s="110"/>
      <c r="F57" s="110"/>
      <c r="G57" s="110"/>
      <c r="H57" s="110"/>
      <c r="I57" s="110"/>
      <c r="J57" s="110"/>
      <c r="K57" s="110"/>
      <c r="L57" s="110"/>
      <c r="M57" s="110"/>
      <c r="N57" s="110"/>
      <c r="O57" s="110"/>
      <c r="P57" s="110"/>
      <c r="Q57" s="110"/>
      <c r="R57" s="110"/>
      <c r="S57" s="110"/>
      <c r="T57" s="110"/>
      <c r="U57" s="110"/>
      <c r="V57" s="110"/>
      <c r="W57" s="129"/>
      <c r="X57" s="129"/>
      <c r="Y57" s="129"/>
      <c r="Z57" s="129"/>
      <c r="AA57" s="129"/>
      <c r="AB57" s="129"/>
      <c r="AC57" s="129"/>
      <c r="AD57" s="129"/>
      <c r="AE57" s="129"/>
      <c r="AF57" s="129"/>
      <c r="AG57" s="129"/>
      <c r="AH57" s="129"/>
      <c r="AI57" s="129"/>
      <c r="AJ57" s="129"/>
      <c r="AK57" s="129"/>
    </row>
    <row r="58" spans="3:37">
      <c r="C58" s="110"/>
      <c r="D58" s="110"/>
      <c r="E58" s="110"/>
      <c r="F58" s="110"/>
      <c r="G58" s="110"/>
      <c r="H58" s="110"/>
      <c r="I58" s="110"/>
      <c r="J58" s="110"/>
      <c r="K58" s="110"/>
      <c r="L58" s="110"/>
      <c r="M58" s="110"/>
      <c r="N58" s="110"/>
      <c r="O58" s="110"/>
      <c r="P58" s="110"/>
      <c r="Q58" s="110"/>
      <c r="R58" s="110"/>
      <c r="S58" s="110"/>
      <c r="T58" s="110"/>
      <c r="U58" s="110"/>
      <c r="V58" s="110"/>
      <c r="W58" s="129"/>
      <c r="X58" s="129"/>
      <c r="Y58" s="129"/>
      <c r="Z58" s="129"/>
      <c r="AA58" s="129"/>
      <c r="AB58" s="129"/>
      <c r="AC58" s="129"/>
      <c r="AD58" s="129"/>
      <c r="AE58" s="129"/>
      <c r="AF58" s="129"/>
      <c r="AG58" s="129"/>
      <c r="AH58" s="129"/>
      <c r="AI58" s="129"/>
      <c r="AJ58" s="129"/>
      <c r="AK58" s="129"/>
    </row>
    <row r="59" spans="3:37">
      <c r="C59" s="110"/>
      <c r="D59" s="110"/>
      <c r="E59" s="110"/>
      <c r="F59" s="110"/>
      <c r="G59" s="110"/>
      <c r="H59" s="110"/>
      <c r="I59" s="110"/>
      <c r="J59" s="110"/>
      <c r="K59" s="110"/>
      <c r="L59" s="110"/>
      <c r="M59" s="110"/>
      <c r="N59" s="110"/>
      <c r="O59" s="110"/>
      <c r="P59" s="110"/>
      <c r="Q59" s="110"/>
      <c r="R59" s="110"/>
      <c r="S59" s="110"/>
      <c r="T59" s="110"/>
      <c r="U59" s="110"/>
      <c r="V59" s="110"/>
      <c r="W59" s="129"/>
      <c r="X59" s="129"/>
      <c r="Y59" s="129"/>
      <c r="Z59" s="129"/>
      <c r="AA59" s="129"/>
      <c r="AB59" s="129"/>
      <c r="AC59" s="129"/>
      <c r="AD59" s="129"/>
      <c r="AE59" s="129"/>
      <c r="AF59" s="129"/>
      <c r="AG59" s="129"/>
      <c r="AH59" s="129"/>
      <c r="AI59" s="129"/>
      <c r="AJ59" s="129"/>
      <c r="AK59" s="129"/>
    </row>
    <row r="60" spans="3:37">
      <c r="C60" s="110"/>
      <c r="D60" s="110"/>
      <c r="E60" s="110"/>
      <c r="F60" s="110"/>
      <c r="G60" s="110"/>
      <c r="H60" s="110"/>
      <c r="I60" s="110"/>
      <c r="J60" s="110"/>
      <c r="K60" s="110"/>
      <c r="L60" s="110"/>
      <c r="M60" s="110"/>
      <c r="N60" s="110"/>
      <c r="O60" s="110"/>
      <c r="P60" s="110"/>
      <c r="Q60" s="110"/>
      <c r="R60" s="110"/>
      <c r="S60" s="110"/>
      <c r="T60" s="110"/>
      <c r="U60" s="110"/>
      <c r="V60" s="110"/>
      <c r="W60" s="129"/>
      <c r="X60" s="129"/>
      <c r="Y60" s="129"/>
      <c r="Z60" s="129"/>
      <c r="AA60" s="129"/>
      <c r="AB60" s="129"/>
      <c r="AC60" s="129"/>
      <c r="AD60" s="129"/>
      <c r="AE60" s="129"/>
      <c r="AF60" s="129"/>
      <c r="AG60" s="129"/>
      <c r="AH60" s="129"/>
      <c r="AI60" s="129"/>
      <c r="AJ60" s="129"/>
      <c r="AK60" s="129"/>
    </row>
    <row r="61" spans="3:37">
      <c r="C61" s="110"/>
      <c r="D61" s="110"/>
      <c r="E61" s="110"/>
      <c r="F61" s="110"/>
      <c r="G61" s="110"/>
      <c r="H61" s="110"/>
      <c r="I61" s="110"/>
      <c r="J61" s="110"/>
      <c r="K61" s="110"/>
      <c r="L61" s="110"/>
      <c r="M61" s="110"/>
      <c r="N61" s="110"/>
      <c r="O61" s="110"/>
      <c r="P61" s="110"/>
      <c r="Q61" s="110"/>
      <c r="R61" s="110"/>
      <c r="S61" s="110"/>
      <c r="T61" s="110"/>
      <c r="U61" s="110"/>
      <c r="V61" s="110"/>
      <c r="W61" s="129"/>
      <c r="X61" s="129"/>
      <c r="Y61" s="129"/>
      <c r="Z61" s="129"/>
      <c r="AA61" s="129"/>
      <c r="AB61" s="129"/>
      <c r="AC61" s="129"/>
      <c r="AD61" s="129"/>
      <c r="AE61" s="129"/>
      <c r="AF61" s="129"/>
      <c r="AG61" s="129"/>
      <c r="AH61" s="129"/>
      <c r="AI61" s="129"/>
      <c r="AJ61" s="129"/>
      <c r="AK61" s="129"/>
    </row>
    <row r="62" spans="3:37">
      <c r="C62" s="110"/>
      <c r="D62" s="110"/>
      <c r="E62" s="110"/>
      <c r="F62" s="110"/>
      <c r="G62" s="110"/>
      <c r="H62" s="110"/>
      <c r="I62" s="110"/>
      <c r="J62" s="110"/>
      <c r="K62" s="110"/>
      <c r="L62" s="110"/>
      <c r="M62" s="110"/>
      <c r="N62" s="110"/>
      <c r="O62" s="110"/>
      <c r="P62" s="110"/>
      <c r="Q62" s="110"/>
      <c r="R62" s="110"/>
      <c r="S62" s="110"/>
      <c r="T62" s="110"/>
      <c r="U62" s="110"/>
      <c r="V62" s="110"/>
      <c r="W62" s="129"/>
      <c r="X62" s="129"/>
      <c r="Y62" s="129"/>
      <c r="Z62" s="129"/>
      <c r="AA62" s="129"/>
      <c r="AB62" s="129"/>
      <c r="AC62" s="129"/>
      <c r="AD62" s="129"/>
      <c r="AE62" s="129"/>
      <c r="AF62" s="129"/>
      <c r="AG62" s="129"/>
      <c r="AH62" s="129"/>
      <c r="AI62" s="129"/>
      <c r="AJ62" s="129"/>
      <c r="AK62" s="129"/>
    </row>
    <row r="63" spans="3:37">
      <c r="C63" s="110"/>
      <c r="D63" s="110"/>
      <c r="E63" s="110"/>
      <c r="F63" s="110"/>
      <c r="G63" s="110"/>
      <c r="H63" s="110"/>
      <c r="I63" s="110"/>
      <c r="J63" s="110"/>
      <c r="K63" s="110"/>
      <c r="L63" s="110"/>
      <c r="M63" s="110"/>
      <c r="N63" s="110"/>
      <c r="O63" s="110"/>
      <c r="P63" s="110"/>
      <c r="Q63" s="110"/>
      <c r="R63" s="110"/>
      <c r="S63" s="110"/>
      <c r="T63" s="110"/>
      <c r="U63" s="110"/>
      <c r="V63" s="110"/>
      <c r="W63" s="129"/>
      <c r="X63" s="129"/>
      <c r="Y63" s="129"/>
      <c r="Z63" s="129"/>
      <c r="AA63" s="129"/>
      <c r="AB63" s="129"/>
      <c r="AC63" s="129"/>
      <c r="AD63" s="129"/>
      <c r="AE63" s="129"/>
      <c r="AF63" s="129"/>
      <c r="AG63" s="129"/>
      <c r="AH63" s="129"/>
      <c r="AI63" s="129"/>
      <c r="AJ63" s="129"/>
      <c r="AK63" s="129"/>
    </row>
    <row r="64" spans="3:37">
      <c r="C64" s="110"/>
      <c r="D64" s="110"/>
      <c r="E64" s="110"/>
      <c r="F64" s="110"/>
      <c r="G64" s="110"/>
      <c r="H64" s="110"/>
      <c r="I64" s="110"/>
      <c r="J64" s="110"/>
      <c r="K64" s="110"/>
      <c r="L64" s="110"/>
      <c r="M64" s="110"/>
      <c r="N64" s="110"/>
      <c r="O64" s="110"/>
      <c r="P64" s="110"/>
      <c r="Q64" s="110"/>
      <c r="R64" s="110"/>
      <c r="S64" s="110"/>
      <c r="T64" s="110"/>
      <c r="U64" s="110"/>
      <c r="V64" s="110"/>
      <c r="W64" s="129"/>
      <c r="X64" s="129"/>
      <c r="Y64" s="129"/>
      <c r="Z64" s="129"/>
      <c r="AA64" s="129"/>
      <c r="AB64" s="129"/>
      <c r="AC64" s="129"/>
      <c r="AD64" s="129"/>
      <c r="AE64" s="129"/>
      <c r="AF64" s="129"/>
      <c r="AG64" s="129"/>
      <c r="AH64" s="129"/>
      <c r="AI64" s="129"/>
      <c r="AJ64" s="129"/>
      <c r="AK64" s="129"/>
    </row>
    <row r="65" spans="3:37">
      <c r="C65" s="110"/>
      <c r="D65" s="110"/>
      <c r="E65" s="110"/>
      <c r="F65" s="110"/>
      <c r="G65" s="110"/>
      <c r="H65" s="110"/>
      <c r="I65" s="110"/>
      <c r="J65" s="110"/>
      <c r="K65" s="110"/>
      <c r="L65" s="110"/>
      <c r="M65" s="110"/>
      <c r="N65" s="110"/>
      <c r="O65" s="110"/>
      <c r="P65" s="110"/>
      <c r="Q65" s="110"/>
      <c r="R65" s="110"/>
      <c r="S65" s="110"/>
      <c r="T65" s="110"/>
      <c r="U65" s="110"/>
      <c r="V65" s="110"/>
      <c r="W65" s="129"/>
      <c r="X65" s="129"/>
      <c r="Y65" s="129"/>
      <c r="Z65" s="129"/>
      <c r="AA65" s="129"/>
      <c r="AB65" s="129"/>
      <c r="AC65" s="129"/>
      <c r="AD65" s="129"/>
      <c r="AE65" s="129"/>
      <c r="AF65" s="129"/>
      <c r="AG65" s="129"/>
      <c r="AH65" s="129"/>
      <c r="AI65" s="129"/>
      <c r="AJ65" s="129"/>
      <c r="AK65" s="129"/>
    </row>
  </sheetData>
  <sheetProtection formatCells="0" insertHyperlinks="0" autoFilter="0"/>
  <mergeCells count="13">
    <mergeCell ref="A1:AK1"/>
    <mergeCell ref="C2:O2"/>
    <mergeCell ref="R2:V2"/>
    <mergeCell ref="W2:AA2"/>
    <mergeCell ref="AB2:AF2"/>
    <mergeCell ref="AG2:AK2"/>
    <mergeCell ref="C3:O3"/>
    <mergeCell ref="R3:V3"/>
    <mergeCell ref="W3:AA3"/>
    <mergeCell ref="AB3:AF3"/>
    <mergeCell ref="AG3:AK3"/>
    <mergeCell ref="A2:A3"/>
    <mergeCell ref="B2:B3"/>
  </mergeCells>
  <hyperlinks>
    <hyperlink ref="B7" r:id="rId1" display="历史学院"/>
  </hyperlinks>
  <pageMargins left="0.7" right="0.7"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24"/>
  <sheetViews>
    <sheetView workbookViewId="0">
      <pane xSplit="2" ySplit="4" topLeftCell="C9" activePane="bottomRight" state="frozen"/>
      <selection/>
      <selection pane="topRight"/>
      <selection pane="bottomLeft"/>
      <selection pane="bottomRight" activeCell="F9" sqref="F9"/>
    </sheetView>
  </sheetViews>
  <sheetFormatPr defaultColWidth="9" defaultRowHeight="13.8"/>
  <cols>
    <col min="1" max="1" width="6.87962962962963" style="47" customWidth="1"/>
    <col min="2" max="2" width="25.75" style="47" customWidth="1"/>
    <col min="3" max="3" width="15.25" style="49" customWidth="1"/>
    <col min="4" max="4" width="23.1296296296296" style="49" customWidth="1"/>
    <col min="5" max="5" width="11.8796296296296" style="78" customWidth="1"/>
    <col min="6" max="6" width="22.5" style="49" customWidth="1"/>
    <col min="7" max="7" width="38.1296296296296" style="49" customWidth="1"/>
    <col min="8" max="8" width="11.8796296296296" style="79" customWidth="1"/>
    <col min="9" max="9" width="21" style="49" customWidth="1"/>
    <col min="10" max="10" width="20.25" style="49" customWidth="1"/>
    <col min="11" max="11" width="27" style="49" customWidth="1"/>
    <col min="12" max="16384" width="9" style="49"/>
  </cols>
  <sheetData>
    <row r="1" ht="25.8" spans="1:11">
      <c r="A1" s="50" t="s">
        <v>369</v>
      </c>
      <c r="B1" s="51"/>
      <c r="C1" s="80"/>
      <c r="D1" s="80"/>
      <c r="E1" s="80"/>
      <c r="F1" s="80"/>
      <c r="G1" s="80"/>
      <c r="H1" s="80"/>
      <c r="I1" s="80"/>
      <c r="J1" s="80"/>
      <c r="K1" s="87"/>
    </row>
    <row r="2" s="47" customFormat="1" ht="17.4" spans="1:11">
      <c r="A2" s="53" t="s">
        <v>7</v>
      </c>
      <c r="B2" s="54" t="s">
        <v>370</v>
      </c>
      <c r="C2" s="54" t="s">
        <v>451</v>
      </c>
      <c r="D2" s="54"/>
      <c r="E2" s="54"/>
      <c r="F2" s="54" t="s">
        <v>452</v>
      </c>
      <c r="G2" s="54"/>
      <c r="H2" s="54"/>
      <c r="I2" s="54" t="s">
        <v>453</v>
      </c>
      <c r="J2" s="54"/>
      <c r="K2" s="55"/>
    </row>
    <row r="3" s="47" customFormat="1" ht="17.4" spans="1:11">
      <c r="A3" s="56" t="s">
        <v>7</v>
      </c>
      <c r="B3" s="57"/>
      <c r="C3" s="7" t="s">
        <v>2</v>
      </c>
      <c r="D3" s="7"/>
      <c r="E3" s="7"/>
      <c r="F3" s="7" t="s">
        <v>2</v>
      </c>
      <c r="G3" s="7"/>
      <c r="H3" s="7"/>
      <c r="I3" s="7" t="s">
        <v>2</v>
      </c>
      <c r="J3" s="7"/>
      <c r="K3" s="58"/>
    </row>
    <row r="4" s="47" customFormat="1" ht="17.4" spans="1:11">
      <c r="A4" s="56"/>
      <c r="B4" s="57"/>
      <c r="C4" s="7" t="s">
        <v>454</v>
      </c>
      <c r="D4" s="7" t="s">
        <v>15</v>
      </c>
      <c r="E4" s="7" t="s">
        <v>455</v>
      </c>
      <c r="F4" s="7" t="s">
        <v>454</v>
      </c>
      <c r="G4" s="7" t="s">
        <v>15</v>
      </c>
      <c r="H4" s="7" t="s">
        <v>455</v>
      </c>
      <c r="I4" s="7" t="s">
        <v>454</v>
      </c>
      <c r="J4" s="7" t="s">
        <v>15</v>
      </c>
      <c r="K4" s="58" t="s">
        <v>455</v>
      </c>
    </row>
    <row r="5" ht="82.8" spans="1:11">
      <c r="A5" s="53">
        <v>1</v>
      </c>
      <c r="B5" s="60" t="s">
        <v>23</v>
      </c>
      <c r="C5" s="62"/>
      <c r="D5" s="62"/>
      <c r="E5" s="62"/>
      <c r="F5" s="61" t="s">
        <v>456</v>
      </c>
      <c r="G5" s="62"/>
      <c r="H5" s="62"/>
      <c r="I5" s="62"/>
      <c r="J5" s="62"/>
      <c r="K5" s="63"/>
    </row>
    <row r="6" ht="69" spans="1:11">
      <c r="A6" s="53">
        <v>2</v>
      </c>
      <c r="B6" s="60" t="s">
        <v>24</v>
      </c>
      <c r="C6" s="62"/>
      <c r="D6" s="62"/>
      <c r="E6" s="62"/>
      <c r="F6" s="62"/>
      <c r="G6" s="62"/>
      <c r="H6" s="62"/>
      <c r="I6" s="61" t="s">
        <v>457</v>
      </c>
      <c r="J6" s="62"/>
      <c r="K6" s="63"/>
    </row>
    <row r="7" ht="110.4" spans="1:11">
      <c r="A7" s="53">
        <v>3</v>
      </c>
      <c r="B7" s="60" t="s">
        <v>25</v>
      </c>
      <c r="C7" s="61" t="s">
        <v>458</v>
      </c>
      <c r="D7" s="62"/>
      <c r="E7" s="62"/>
      <c r="F7" s="61" t="s">
        <v>459</v>
      </c>
      <c r="G7" s="62"/>
      <c r="H7" s="62"/>
      <c r="I7" s="62"/>
      <c r="J7" s="61" t="s">
        <v>460</v>
      </c>
      <c r="K7" s="63"/>
    </row>
    <row r="8" ht="96.6" spans="1:11">
      <c r="A8" s="53">
        <v>4</v>
      </c>
      <c r="B8" s="60" t="s">
        <v>26</v>
      </c>
      <c r="C8" s="62"/>
      <c r="D8" s="62"/>
      <c r="E8" s="62"/>
      <c r="F8" s="62"/>
      <c r="G8" s="61" t="s">
        <v>461</v>
      </c>
      <c r="H8" s="62"/>
      <c r="I8" s="62"/>
      <c r="J8" s="61" t="s">
        <v>462</v>
      </c>
      <c r="K8" s="63"/>
    </row>
    <row r="9" s="48" customFormat="1" ht="207" spans="1:11">
      <c r="A9" s="65">
        <v>5</v>
      </c>
      <c r="B9" s="66" t="s">
        <v>27</v>
      </c>
      <c r="C9" s="67" t="s">
        <v>463</v>
      </c>
      <c r="D9" s="68" t="s">
        <v>464</v>
      </c>
      <c r="E9" s="68"/>
      <c r="F9" s="67" t="s">
        <v>465</v>
      </c>
      <c r="G9" s="68"/>
      <c r="H9" s="68"/>
      <c r="I9" s="68"/>
      <c r="J9" s="68"/>
      <c r="K9" s="88"/>
    </row>
    <row r="10" ht="124.2" spans="1:11">
      <c r="A10" s="53">
        <v>6</v>
      </c>
      <c r="B10" s="60" t="s">
        <v>28</v>
      </c>
      <c r="C10" s="81"/>
      <c r="D10" s="81"/>
      <c r="E10" s="62"/>
      <c r="F10" s="62"/>
      <c r="G10" s="61" t="s">
        <v>466</v>
      </c>
      <c r="H10" s="62"/>
      <c r="I10" s="62"/>
      <c r="J10" s="61" t="s">
        <v>467</v>
      </c>
      <c r="K10" s="63"/>
    </row>
    <row r="11" ht="138" spans="1:11">
      <c r="A11" s="53">
        <v>7</v>
      </c>
      <c r="B11" s="60" t="s">
        <v>29</v>
      </c>
      <c r="C11" s="81"/>
      <c r="D11" s="81"/>
      <c r="E11" s="62"/>
      <c r="F11" s="62"/>
      <c r="G11" s="62"/>
      <c r="H11" s="62"/>
      <c r="I11" s="61" t="s">
        <v>468</v>
      </c>
      <c r="J11" s="62"/>
      <c r="K11" s="63"/>
    </row>
    <row r="12" s="48" customFormat="1" ht="69" spans="1:11">
      <c r="A12" s="65">
        <v>8</v>
      </c>
      <c r="B12" s="66" t="s">
        <v>30</v>
      </c>
      <c r="C12" s="82"/>
      <c r="D12" s="82"/>
      <c r="E12" s="68"/>
      <c r="F12" s="67" t="s">
        <v>469</v>
      </c>
      <c r="G12" s="68"/>
      <c r="H12" s="68"/>
      <c r="I12" s="68"/>
      <c r="J12" s="68"/>
      <c r="K12" s="88"/>
    </row>
    <row r="13" ht="144" spans="1:11">
      <c r="A13" s="53">
        <v>9</v>
      </c>
      <c r="B13" s="60" t="s">
        <v>31</v>
      </c>
      <c r="C13" s="83" t="s">
        <v>470</v>
      </c>
      <c r="D13" s="62"/>
      <c r="E13" s="62"/>
      <c r="F13" s="62"/>
      <c r="G13" s="62"/>
      <c r="H13" s="62"/>
      <c r="I13" s="61" t="s">
        <v>471</v>
      </c>
      <c r="J13" s="61" t="s">
        <v>472</v>
      </c>
      <c r="K13" s="63"/>
    </row>
    <row r="14" ht="17.4" spans="1:11">
      <c r="A14" s="53">
        <v>10</v>
      </c>
      <c r="B14" s="60" t="s">
        <v>32</v>
      </c>
      <c r="C14" s="81"/>
      <c r="D14" s="81"/>
      <c r="E14" s="62"/>
      <c r="F14" s="62"/>
      <c r="G14" s="62"/>
      <c r="H14" s="62"/>
      <c r="I14" s="62"/>
      <c r="J14" s="62"/>
      <c r="K14" s="63"/>
    </row>
    <row r="15" ht="100.8" spans="1:11">
      <c r="A15" s="53">
        <v>11</v>
      </c>
      <c r="B15" s="60" t="s">
        <v>33</v>
      </c>
      <c r="C15" s="83" t="s">
        <v>473</v>
      </c>
      <c r="D15" s="62"/>
      <c r="E15" s="62"/>
      <c r="F15" s="61" t="s">
        <v>474</v>
      </c>
      <c r="G15" s="62"/>
      <c r="H15" s="62"/>
      <c r="I15" s="61" t="s">
        <v>475</v>
      </c>
      <c r="J15" s="62"/>
      <c r="K15" s="63"/>
    </row>
    <row r="16" ht="138" spans="1:11">
      <c r="A16" s="53">
        <v>12</v>
      </c>
      <c r="B16" s="60" t="s">
        <v>34</v>
      </c>
      <c r="C16" s="83"/>
      <c r="D16" s="62" t="s">
        <v>388</v>
      </c>
      <c r="E16" s="62"/>
      <c r="G16" s="61" t="s">
        <v>476</v>
      </c>
      <c r="H16" s="62"/>
      <c r="I16" s="62"/>
      <c r="K16" s="63"/>
    </row>
    <row r="17" ht="82.8" spans="1:11">
      <c r="A17" s="53">
        <v>13</v>
      </c>
      <c r="B17" s="60" t="s">
        <v>35</v>
      </c>
      <c r="C17" s="81"/>
      <c r="D17" s="81"/>
      <c r="E17" s="62"/>
      <c r="F17" s="62"/>
      <c r="G17" s="62"/>
      <c r="H17" s="62"/>
      <c r="I17" s="61" t="s">
        <v>477</v>
      </c>
      <c r="J17" s="61" t="s">
        <v>478</v>
      </c>
      <c r="K17" s="63"/>
    </row>
    <row r="18" ht="17.4" spans="1:11">
      <c r="A18" s="53">
        <v>14</v>
      </c>
      <c r="B18" s="60" t="s">
        <v>36</v>
      </c>
      <c r="C18" s="81"/>
      <c r="D18" s="81"/>
      <c r="E18" s="62"/>
      <c r="F18" s="62"/>
      <c r="G18" s="62"/>
      <c r="H18" s="62"/>
      <c r="I18" s="62"/>
      <c r="J18" s="62"/>
      <c r="K18" s="63"/>
    </row>
    <row r="19" ht="96.6" spans="1:11">
      <c r="A19" s="53">
        <v>15</v>
      </c>
      <c r="B19" s="60" t="s">
        <v>37</v>
      </c>
      <c r="C19" s="81"/>
      <c r="D19" s="81"/>
      <c r="E19" s="62"/>
      <c r="F19" s="62"/>
      <c r="G19" s="62"/>
      <c r="H19" s="62"/>
      <c r="I19" s="62"/>
      <c r="J19" s="61" t="s">
        <v>479</v>
      </c>
      <c r="K19" s="63"/>
    </row>
    <row r="20" ht="69" spans="1:11">
      <c r="A20" s="53">
        <v>16</v>
      </c>
      <c r="B20" s="60" t="s">
        <v>38</v>
      </c>
      <c r="C20" s="81"/>
      <c r="D20" s="81"/>
      <c r="E20" s="62"/>
      <c r="F20" s="61" t="s">
        <v>480</v>
      </c>
      <c r="G20" s="62"/>
      <c r="H20" s="62"/>
      <c r="I20" s="61" t="s">
        <v>481</v>
      </c>
      <c r="J20" s="62"/>
      <c r="K20" s="63"/>
    </row>
    <row r="21" ht="96.6" spans="1:11">
      <c r="A21" s="53">
        <v>17</v>
      </c>
      <c r="B21" s="60" t="s">
        <v>39</v>
      </c>
      <c r="C21" s="81"/>
      <c r="D21" s="81"/>
      <c r="E21" s="62"/>
      <c r="F21" s="62"/>
      <c r="G21" s="62"/>
      <c r="H21" s="62"/>
      <c r="I21" s="62"/>
      <c r="J21" s="61" t="s">
        <v>482</v>
      </c>
      <c r="K21" s="63"/>
    </row>
    <row r="22" ht="69" spans="1:11">
      <c r="A22" s="84">
        <v>18</v>
      </c>
      <c r="B22" s="85" t="s">
        <v>40</v>
      </c>
      <c r="C22" s="86"/>
      <c r="D22" s="86"/>
      <c r="E22" s="86"/>
      <c r="F22" s="86"/>
      <c r="G22" s="86"/>
      <c r="H22" s="86"/>
      <c r="I22" s="89" t="s">
        <v>483</v>
      </c>
      <c r="J22" s="86"/>
      <c r="K22" s="90"/>
    </row>
    <row r="23" ht="124.2" spans="1:11">
      <c r="A23" s="72">
        <v>19</v>
      </c>
      <c r="B23" s="72" t="s">
        <v>41</v>
      </c>
      <c r="C23" s="61" t="s">
        <v>484</v>
      </c>
      <c r="D23" s="62"/>
      <c r="E23" s="62"/>
      <c r="F23" s="61" t="s">
        <v>485</v>
      </c>
      <c r="G23" s="61" t="s">
        <v>486</v>
      </c>
      <c r="H23" s="62"/>
      <c r="I23" s="61" t="s">
        <v>487</v>
      </c>
      <c r="J23" s="61" t="s">
        <v>488</v>
      </c>
      <c r="K23" s="62"/>
    </row>
    <row r="24" spans="1:2">
      <c r="A24" s="47">
        <v>20</v>
      </c>
      <c r="B24" s="47" t="s">
        <v>42</v>
      </c>
    </row>
  </sheetData>
  <sheetProtection formatCells="0" insertHyperlinks="0" autoFilter="0"/>
  <mergeCells count="9">
    <mergeCell ref="A1:K1"/>
    <mergeCell ref="C2:E2"/>
    <mergeCell ref="F2:H2"/>
    <mergeCell ref="I2:K2"/>
    <mergeCell ref="C3:E3"/>
    <mergeCell ref="F3:H3"/>
    <mergeCell ref="I3:K3"/>
    <mergeCell ref="A2:A3"/>
    <mergeCell ref="B2:B3"/>
  </mergeCells>
  <hyperlinks>
    <hyperlink ref="B7" r:id="rId1" display="历史学院"/>
  </hyperlink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pane xSplit="2" ySplit="4" topLeftCell="C8" activePane="bottomRight" state="frozen"/>
      <selection/>
      <selection pane="topRight"/>
      <selection pane="bottomLeft"/>
      <selection pane="bottomRight" activeCell="F9" sqref="F9"/>
    </sheetView>
  </sheetViews>
  <sheetFormatPr defaultColWidth="9" defaultRowHeight="13.8"/>
  <cols>
    <col min="1" max="1" width="6.87962962962963" style="47" customWidth="1"/>
    <col min="2" max="2" width="25.75" style="47" customWidth="1"/>
    <col min="3" max="3" width="15.25" style="49" customWidth="1"/>
    <col min="4" max="4" width="23.1296296296296" style="49" customWidth="1"/>
    <col min="5" max="5" width="11.8796296296296" style="78" customWidth="1"/>
    <col min="6" max="6" width="22.5" style="49" customWidth="1"/>
    <col min="7" max="7" width="38.1296296296296" style="49" customWidth="1"/>
    <col min="8" max="8" width="11.8796296296296" style="79" customWidth="1"/>
    <col min="9" max="9" width="21" style="49" customWidth="1"/>
    <col min="10" max="10" width="20.25" style="49" customWidth="1"/>
    <col min="11" max="11" width="27" style="49" customWidth="1"/>
    <col min="12" max="16384" width="9" style="49"/>
  </cols>
  <sheetData>
    <row r="1" ht="25.8" spans="1:11">
      <c r="A1" s="50" t="s">
        <v>369</v>
      </c>
      <c r="B1" s="51"/>
      <c r="C1" s="80"/>
      <c r="D1" s="80"/>
      <c r="E1" s="80"/>
      <c r="F1" s="80"/>
      <c r="G1" s="80"/>
      <c r="H1" s="80"/>
      <c r="I1" s="80"/>
      <c r="J1" s="80"/>
      <c r="K1" s="87"/>
    </row>
    <row r="2" s="47" customFormat="1" ht="17.4" spans="1:11">
      <c r="A2" s="53" t="s">
        <v>7</v>
      </c>
      <c r="B2" s="54" t="s">
        <v>370</v>
      </c>
      <c r="C2" s="54" t="s">
        <v>451</v>
      </c>
      <c r="D2" s="54"/>
      <c r="E2" s="54"/>
      <c r="F2" s="54" t="s">
        <v>452</v>
      </c>
      <c r="G2" s="54"/>
      <c r="H2" s="54"/>
      <c r="I2" s="54" t="s">
        <v>453</v>
      </c>
      <c r="J2" s="54"/>
      <c r="K2" s="55"/>
    </row>
    <row r="3" s="47" customFormat="1" ht="17.4" spans="1:11">
      <c r="A3" s="56" t="s">
        <v>7</v>
      </c>
      <c r="B3" s="57"/>
      <c r="C3" s="7" t="s">
        <v>2</v>
      </c>
      <c r="D3" s="7"/>
      <c r="E3" s="7"/>
      <c r="F3" s="7" t="s">
        <v>2</v>
      </c>
      <c r="G3" s="7"/>
      <c r="H3" s="7"/>
      <c r="I3" s="7" t="s">
        <v>2</v>
      </c>
      <c r="J3" s="7"/>
      <c r="K3" s="58"/>
    </row>
    <row r="4" s="47" customFormat="1" ht="17.4" spans="1:11">
      <c r="A4" s="56"/>
      <c r="B4" s="57"/>
      <c r="C4" s="7" t="s">
        <v>454</v>
      </c>
      <c r="D4" s="7" t="s">
        <v>15</v>
      </c>
      <c r="E4" s="7" t="s">
        <v>455</v>
      </c>
      <c r="F4" s="7" t="s">
        <v>454</v>
      </c>
      <c r="G4" s="7" t="s">
        <v>15</v>
      </c>
      <c r="H4" s="7" t="s">
        <v>455</v>
      </c>
      <c r="I4" s="7" t="s">
        <v>454</v>
      </c>
      <c r="J4" s="7" t="s">
        <v>15</v>
      </c>
      <c r="K4" s="58" t="s">
        <v>455</v>
      </c>
    </row>
    <row r="5" ht="82.8" spans="1:11">
      <c r="A5" s="53">
        <v>1</v>
      </c>
      <c r="B5" s="60" t="s">
        <v>23</v>
      </c>
      <c r="C5" s="62"/>
      <c r="D5" s="62"/>
      <c r="E5" s="62"/>
      <c r="F5" s="61" t="s">
        <v>456</v>
      </c>
      <c r="G5" s="62"/>
      <c r="H5" s="62"/>
      <c r="I5" s="62"/>
      <c r="J5" s="62"/>
      <c r="K5" s="63"/>
    </row>
    <row r="6" ht="69" spans="1:11">
      <c r="A6" s="53">
        <v>2</v>
      </c>
      <c r="B6" s="60" t="s">
        <v>24</v>
      </c>
      <c r="C6" s="62"/>
      <c r="D6" s="62"/>
      <c r="E6" s="62"/>
      <c r="F6" s="62"/>
      <c r="G6" s="62"/>
      <c r="H6" s="62"/>
      <c r="I6" s="61" t="s">
        <v>457</v>
      </c>
      <c r="J6" s="62"/>
      <c r="K6" s="63"/>
    </row>
    <row r="7" ht="110.4" spans="1:11">
      <c r="A7" s="53">
        <v>3</v>
      </c>
      <c r="B7" s="60" t="s">
        <v>25</v>
      </c>
      <c r="C7" s="61" t="s">
        <v>458</v>
      </c>
      <c r="D7" s="62"/>
      <c r="E7" s="62"/>
      <c r="F7" s="61" t="s">
        <v>459</v>
      </c>
      <c r="G7" s="62"/>
      <c r="H7" s="62"/>
      <c r="I7" s="62"/>
      <c r="J7" s="61" t="s">
        <v>460</v>
      </c>
      <c r="K7" s="63"/>
    </row>
    <row r="8" ht="96.6" spans="1:11">
      <c r="A8" s="53">
        <v>4</v>
      </c>
      <c r="B8" s="60" t="s">
        <v>26</v>
      </c>
      <c r="C8" s="62"/>
      <c r="D8" s="62"/>
      <c r="E8" s="62"/>
      <c r="F8" s="62"/>
      <c r="G8" s="61" t="s">
        <v>461</v>
      </c>
      <c r="H8" s="62"/>
      <c r="I8" s="62"/>
      <c r="J8" s="61" t="s">
        <v>462</v>
      </c>
      <c r="K8" s="63"/>
    </row>
    <row r="9" s="48" customFormat="1" ht="207" spans="1:11">
      <c r="A9" s="65">
        <v>5</v>
      </c>
      <c r="B9" s="66" t="s">
        <v>27</v>
      </c>
      <c r="C9" s="67" t="s">
        <v>489</v>
      </c>
      <c r="D9" s="68" t="s">
        <v>464</v>
      </c>
      <c r="E9" s="68"/>
      <c r="F9" s="67" t="s">
        <v>465</v>
      </c>
      <c r="G9" s="68"/>
      <c r="H9" s="68"/>
      <c r="I9" s="68"/>
      <c r="J9" s="68"/>
      <c r="K9" s="88"/>
    </row>
    <row r="10" ht="124.2" spans="1:11">
      <c r="A10" s="53">
        <v>6</v>
      </c>
      <c r="B10" s="60" t="s">
        <v>28</v>
      </c>
      <c r="C10" s="81"/>
      <c r="D10" s="81"/>
      <c r="E10" s="62"/>
      <c r="F10" s="62"/>
      <c r="G10" s="61" t="s">
        <v>466</v>
      </c>
      <c r="H10" s="62"/>
      <c r="I10" s="62"/>
      <c r="J10" s="61" t="s">
        <v>467</v>
      </c>
      <c r="K10" s="63"/>
    </row>
    <row r="11" ht="138" spans="1:11">
      <c r="A11" s="53">
        <v>7</v>
      </c>
      <c r="B11" s="60" t="s">
        <v>29</v>
      </c>
      <c r="C11" s="81"/>
      <c r="D11" s="81"/>
      <c r="E11" s="62"/>
      <c r="F11" s="62"/>
      <c r="G11" s="62"/>
      <c r="H11" s="62"/>
      <c r="I11" s="61" t="s">
        <v>468</v>
      </c>
      <c r="J11" s="62"/>
      <c r="K11" s="63"/>
    </row>
    <row r="12" s="48" customFormat="1" ht="69" spans="1:11">
      <c r="A12" s="65">
        <v>8</v>
      </c>
      <c r="B12" s="66" t="s">
        <v>30</v>
      </c>
      <c r="C12" s="82"/>
      <c r="D12" s="82"/>
      <c r="E12" s="68"/>
      <c r="F12" s="67" t="s">
        <v>469</v>
      </c>
      <c r="G12" s="68"/>
      <c r="H12" s="68"/>
      <c r="I12" s="68"/>
      <c r="J12" s="68"/>
      <c r="K12" s="88"/>
    </row>
    <row r="13" ht="144" spans="1:11">
      <c r="A13" s="53">
        <v>9</v>
      </c>
      <c r="B13" s="60" t="s">
        <v>31</v>
      </c>
      <c r="C13" s="83" t="s">
        <v>470</v>
      </c>
      <c r="D13" s="62"/>
      <c r="E13" s="62"/>
      <c r="F13" s="62"/>
      <c r="G13" s="62"/>
      <c r="H13" s="62"/>
      <c r="I13" s="61" t="s">
        <v>471</v>
      </c>
      <c r="J13" s="61" t="s">
        <v>472</v>
      </c>
      <c r="K13" s="63"/>
    </row>
    <row r="14" ht="17.4" spans="1:11">
      <c r="A14" s="53">
        <v>10</v>
      </c>
      <c r="B14" s="60" t="s">
        <v>32</v>
      </c>
      <c r="C14" s="81"/>
      <c r="D14" s="81"/>
      <c r="E14" s="62"/>
      <c r="F14" s="62"/>
      <c r="G14" s="62"/>
      <c r="H14" s="62"/>
      <c r="I14" s="62"/>
      <c r="J14" s="62"/>
      <c r="K14" s="63"/>
    </row>
    <row r="15" ht="100.8" spans="1:11">
      <c r="A15" s="53">
        <v>11</v>
      </c>
      <c r="B15" s="60" t="s">
        <v>33</v>
      </c>
      <c r="C15" s="83" t="s">
        <v>473</v>
      </c>
      <c r="D15" s="62"/>
      <c r="E15" s="62"/>
      <c r="F15" s="61" t="s">
        <v>474</v>
      </c>
      <c r="G15" s="62"/>
      <c r="H15" s="62"/>
      <c r="I15" s="61" t="s">
        <v>475</v>
      </c>
      <c r="J15" s="62"/>
      <c r="K15" s="63"/>
    </row>
    <row r="16" ht="138" spans="1:11">
      <c r="A16" s="53">
        <v>12</v>
      </c>
      <c r="B16" s="60" t="s">
        <v>34</v>
      </c>
      <c r="C16" s="83"/>
      <c r="D16" s="62" t="s">
        <v>388</v>
      </c>
      <c r="E16" s="62"/>
      <c r="G16" s="61" t="s">
        <v>476</v>
      </c>
      <c r="H16" s="62"/>
      <c r="I16" s="62"/>
      <c r="K16" s="63"/>
    </row>
    <row r="17" ht="82.8" spans="1:11">
      <c r="A17" s="53">
        <v>13</v>
      </c>
      <c r="B17" s="60" t="s">
        <v>35</v>
      </c>
      <c r="C17" s="81"/>
      <c r="D17" s="81"/>
      <c r="E17" s="62"/>
      <c r="F17" s="62"/>
      <c r="G17" s="62"/>
      <c r="H17" s="62"/>
      <c r="I17" s="61" t="s">
        <v>477</v>
      </c>
      <c r="J17" s="61" t="s">
        <v>478</v>
      </c>
      <c r="K17" s="63"/>
    </row>
    <row r="18" ht="17.4" spans="1:11">
      <c r="A18" s="53">
        <v>14</v>
      </c>
      <c r="B18" s="60" t="s">
        <v>36</v>
      </c>
      <c r="C18" s="81"/>
      <c r="D18" s="81"/>
      <c r="E18" s="62"/>
      <c r="F18" s="62"/>
      <c r="G18" s="62"/>
      <c r="H18" s="62"/>
      <c r="I18" s="62"/>
      <c r="J18" s="62"/>
      <c r="K18" s="63"/>
    </row>
    <row r="19" ht="96.6" spans="1:11">
      <c r="A19" s="53">
        <v>15</v>
      </c>
      <c r="B19" s="60" t="s">
        <v>37</v>
      </c>
      <c r="C19" s="81"/>
      <c r="D19" s="81"/>
      <c r="E19" s="62"/>
      <c r="F19" s="62"/>
      <c r="G19" s="62"/>
      <c r="H19" s="62"/>
      <c r="I19" s="62"/>
      <c r="J19" s="61" t="s">
        <v>479</v>
      </c>
      <c r="K19" s="63"/>
    </row>
    <row r="20" ht="69" spans="1:11">
      <c r="A20" s="53">
        <v>16</v>
      </c>
      <c r="B20" s="60" t="s">
        <v>38</v>
      </c>
      <c r="C20" s="81"/>
      <c r="D20" s="81"/>
      <c r="E20" s="62"/>
      <c r="F20" s="61" t="s">
        <v>480</v>
      </c>
      <c r="G20" s="62"/>
      <c r="H20" s="62"/>
      <c r="I20" s="61" t="s">
        <v>481</v>
      </c>
      <c r="J20" s="62"/>
      <c r="K20" s="63"/>
    </row>
    <row r="21" ht="96.6" spans="1:11">
      <c r="A21" s="53">
        <v>17</v>
      </c>
      <c r="B21" s="60" t="s">
        <v>39</v>
      </c>
      <c r="C21" s="81"/>
      <c r="D21" s="81"/>
      <c r="E21" s="62"/>
      <c r="F21" s="62"/>
      <c r="G21" s="62"/>
      <c r="H21" s="62"/>
      <c r="I21" s="62"/>
      <c r="J21" s="61" t="s">
        <v>482</v>
      </c>
      <c r="K21" s="63"/>
    </row>
    <row r="22" ht="69" spans="1:11">
      <c r="A22" s="84">
        <v>18</v>
      </c>
      <c r="B22" s="85" t="s">
        <v>40</v>
      </c>
      <c r="C22" s="86"/>
      <c r="D22" s="86"/>
      <c r="E22" s="86"/>
      <c r="F22" s="86"/>
      <c r="G22" s="86"/>
      <c r="H22" s="86"/>
      <c r="I22" s="89" t="s">
        <v>483</v>
      </c>
      <c r="J22" s="86"/>
      <c r="K22" s="90"/>
    </row>
    <row r="23" ht="124.2" spans="1:11">
      <c r="A23" s="72">
        <v>19</v>
      </c>
      <c r="B23" s="72" t="s">
        <v>41</v>
      </c>
      <c r="C23" s="61" t="s">
        <v>484</v>
      </c>
      <c r="D23" s="62"/>
      <c r="E23" s="62"/>
      <c r="F23" s="61" t="s">
        <v>485</v>
      </c>
      <c r="G23" s="61" t="s">
        <v>486</v>
      </c>
      <c r="H23" s="62"/>
      <c r="I23" s="61" t="s">
        <v>487</v>
      </c>
      <c r="J23" s="61" t="s">
        <v>488</v>
      </c>
      <c r="K23" s="62"/>
    </row>
    <row r="24" spans="1:2">
      <c r="A24" s="47">
        <v>20</v>
      </c>
      <c r="B24" s="47" t="s">
        <v>42</v>
      </c>
    </row>
  </sheetData>
  <sheetProtection formatCells="0" insertHyperlinks="0" autoFilter="0"/>
  <mergeCells count="9">
    <mergeCell ref="A1:K1"/>
    <mergeCell ref="C2:E2"/>
    <mergeCell ref="F2:H2"/>
    <mergeCell ref="I2:K2"/>
    <mergeCell ref="C3:E3"/>
    <mergeCell ref="F3:H3"/>
    <mergeCell ref="I3:K3"/>
    <mergeCell ref="A2:A3"/>
    <mergeCell ref="B2:B3"/>
  </mergeCells>
  <hyperlinks>
    <hyperlink ref="B7" r:id="rId1" display="历史学院"/>
  </hyperlink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H23"/>
  <sheetViews>
    <sheetView workbookViewId="0">
      <pane xSplit="2" ySplit="4" topLeftCell="C9" activePane="bottomRight" state="frozen"/>
      <selection/>
      <selection pane="topRight"/>
      <selection pane="bottomLeft"/>
      <selection pane="bottomRight" activeCell="C9" sqref="C9"/>
    </sheetView>
  </sheetViews>
  <sheetFormatPr defaultColWidth="9" defaultRowHeight="13.8" outlineLevelCol="7"/>
  <cols>
    <col min="1" max="1" width="6.87962962962963" style="47" customWidth="1"/>
    <col min="2" max="2" width="13.3796296296296" style="47" customWidth="1"/>
    <col min="3" max="3" width="12" style="47" customWidth="1"/>
    <col min="4" max="4" width="57.5" style="49" customWidth="1"/>
    <col min="5" max="5" width="13.6296296296296" style="49" customWidth="1"/>
    <col min="6" max="6" width="87.3796296296296" style="49" customWidth="1"/>
    <col min="7" max="7" width="19.6296296296296" style="49" customWidth="1"/>
    <col min="8" max="8" width="40.6296296296296" style="49" customWidth="1"/>
    <col min="9" max="16384" width="9" style="49"/>
  </cols>
  <sheetData>
    <row r="1" ht="25.8" spans="1:8">
      <c r="A1" s="50" t="s">
        <v>369</v>
      </c>
      <c r="B1" s="51"/>
      <c r="C1" s="51"/>
      <c r="D1" s="51"/>
      <c r="E1" s="51"/>
      <c r="F1" s="51"/>
      <c r="G1" s="51"/>
      <c r="H1" s="52"/>
    </row>
    <row r="2" s="47" customFormat="1" ht="17.4" spans="1:8">
      <c r="A2" s="53" t="s">
        <v>7</v>
      </c>
      <c r="B2" s="54" t="s">
        <v>370</v>
      </c>
      <c r="C2" s="54" t="s">
        <v>451</v>
      </c>
      <c r="D2" s="54"/>
      <c r="E2" s="54" t="s">
        <v>452</v>
      </c>
      <c r="F2" s="54"/>
      <c r="G2" s="54" t="s">
        <v>453</v>
      </c>
      <c r="H2" s="55"/>
    </row>
    <row r="3" s="47" customFormat="1" ht="17.4" spans="1:8">
      <c r="A3" s="56" t="s">
        <v>7</v>
      </c>
      <c r="B3" s="57"/>
      <c r="C3" s="7" t="s">
        <v>3</v>
      </c>
      <c r="D3" s="7"/>
      <c r="E3" s="7" t="s">
        <v>3</v>
      </c>
      <c r="F3" s="7"/>
      <c r="G3" s="7" t="s">
        <v>3</v>
      </c>
      <c r="H3" s="58"/>
    </row>
    <row r="4" s="47" customFormat="1" ht="17.4" spans="1:8">
      <c r="A4" s="56"/>
      <c r="B4" s="57"/>
      <c r="C4" s="59" t="s">
        <v>490</v>
      </c>
      <c r="D4" s="59" t="s">
        <v>18</v>
      </c>
      <c r="E4" s="7" t="s">
        <v>490</v>
      </c>
      <c r="F4" s="7" t="s">
        <v>18</v>
      </c>
      <c r="G4" s="7" t="s">
        <v>490</v>
      </c>
      <c r="H4" s="58" t="s">
        <v>18</v>
      </c>
    </row>
    <row r="5" ht="82.8" spans="1:8">
      <c r="A5" s="53">
        <v>1</v>
      </c>
      <c r="B5" s="60" t="s">
        <v>23</v>
      </c>
      <c r="C5" s="60"/>
      <c r="D5" s="61" t="s">
        <v>491</v>
      </c>
      <c r="E5" s="62"/>
      <c r="F5" s="61" t="s">
        <v>492</v>
      </c>
      <c r="G5" s="62"/>
      <c r="H5" s="63"/>
    </row>
    <row r="6" ht="220.8" spans="1:8">
      <c r="A6" s="53">
        <v>2</v>
      </c>
      <c r="B6" s="60" t="s">
        <v>24</v>
      </c>
      <c r="C6" s="60"/>
      <c r="D6" s="62"/>
      <c r="E6" s="62"/>
      <c r="F6" s="61" t="s">
        <v>493</v>
      </c>
      <c r="G6" s="62"/>
      <c r="H6" s="64" t="s">
        <v>494</v>
      </c>
    </row>
    <row r="7" ht="96.6" spans="1:8">
      <c r="A7" s="53">
        <v>3</v>
      </c>
      <c r="B7" s="60" t="s">
        <v>25</v>
      </c>
      <c r="C7" s="60"/>
      <c r="D7" s="62"/>
      <c r="E7" s="62"/>
      <c r="F7" s="61" t="s">
        <v>495</v>
      </c>
      <c r="G7" s="62"/>
      <c r="H7" s="63"/>
    </row>
    <row r="8" ht="117" customHeight="1" spans="1:8">
      <c r="A8" s="53">
        <v>4</v>
      </c>
      <c r="B8" s="60" t="s">
        <v>26</v>
      </c>
      <c r="C8" s="60"/>
      <c r="D8" s="61" t="s">
        <v>496</v>
      </c>
      <c r="E8" s="62"/>
      <c r="F8" s="61" t="s">
        <v>497</v>
      </c>
      <c r="G8" s="62"/>
      <c r="H8" s="63"/>
    </row>
    <row r="9" ht="409" customHeight="1" spans="1:8">
      <c r="A9" s="53">
        <v>5</v>
      </c>
      <c r="B9" s="60" t="s">
        <v>27</v>
      </c>
      <c r="C9" s="60" t="s">
        <v>498</v>
      </c>
      <c r="D9" s="61" t="s">
        <v>499</v>
      </c>
      <c r="E9" s="62"/>
      <c r="F9" s="61" t="s">
        <v>500</v>
      </c>
      <c r="G9" s="62" t="s">
        <v>501</v>
      </c>
      <c r="H9" s="63"/>
    </row>
    <row r="10" ht="358.8" spans="1:8">
      <c r="A10" s="53">
        <v>6</v>
      </c>
      <c r="B10" s="60" t="s">
        <v>28</v>
      </c>
      <c r="C10" s="60"/>
      <c r="D10" s="61" t="s">
        <v>502</v>
      </c>
      <c r="E10" s="62"/>
      <c r="F10" s="61" t="s">
        <v>503</v>
      </c>
      <c r="G10" s="62"/>
      <c r="H10" s="63"/>
    </row>
    <row r="11" ht="110.4" spans="1:8">
      <c r="A11" s="53">
        <v>7</v>
      </c>
      <c r="B11" s="60" t="s">
        <v>29</v>
      </c>
      <c r="C11" s="60"/>
      <c r="D11" s="61" t="s">
        <v>504</v>
      </c>
      <c r="E11" s="62"/>
      <c r="F11" s="61" t="s">
        <v>505</v>
      </c>
      <c r="G11" s="62"/>
      <c r="H11" s="63"/>
    </row>
    <row r="12" s="48" customFormat="1" ht="69" spans="1:8">
      <c r="A12" s="65">
        <v>8</v>
      </c>
      <c r="B12" s="66" t="s">
        <v>30</v>
      </c>
      <c r="C12" s="66"/>
      <c r="D12" s="67" t="s">
        <v>506</v>
      </c>
      <c r="E12" s="68"/>
      <c r="F12" s="67" t="s">
        <v>507</v>
      </c>
      <c r="G12" s="68"/>
      <c r="H12" s="69" t="s">
        <v>508</v>
      </c>
    </row>
    <row r="13" ht="96.6" spans="1:8">
      <c r="A13" s="53">
        <v>9</v>
      </c>
      <c r="B13" s="60" t="s">
        <v>31</v>
      </c>
      <c r="C13" s="60"/>
      <c r="D13" s="61" t="s">
        <v>509</v>
      </c>
      <c r="E13" s="62"/>
      <c r="F13" s="61" t="s">
        <v>510</v>
      </c>
      <c r="G13" s="62"/>
      <c r="H13" s="64" t="s">
        <v>511</v>
      </c>
    </row>
    <row r="14" ht="17.4" spans="1:8">
      <c r="A14" s="53">
        <v>10</v>
      </c>
      <c r="B14" s="60" t="s">
        <v>32</v>
      </c>
      <c r="C14" s="60"/>
      <c r="D14" s="62"/>
      <c r="E14" s="62"/>
      <c r="F14" s="62"/>
      <c r="G14" s="62"/>
      <c r="H14" s="63"/>
    </row>
    <row r="15" ht="110.4" spans="1:8">
      <c r="A15" s="53">
        <v>11</v>
      </c>
      <c r="B15" s="60" t="s">
        <v>33</v>
      </c>
      <c r="C15" s="60"/>
      <c r="D15" s="61" t="s">
        <v>512</v>
      </c>
      <c r="E15" s="62"/>
      <c r="F15" s="61" t="s">
        <v>513</v>
      </c>
      <c r="G15" s="62"/>
      <c r="H15" s="64" t="s">
        <v>514</v>
      </c>
    </row>
    <row r="16" ht="69" spans="1:8">
      <c r="A16" s="53">
        <v>12</v>
      </c>
      <c r="B16" s="60" t="s">
        <v>34</v>
      </c>
      <c r="C16" s="60"/>
      <c r="D16" s="61" t="s">
        <v>515</v>
      </c>
      <c r="E16" s="62"/>
      <c r="F16" s="61" t="s">
        <v>516</v>
      </c>
      <c r="G16" s="62"/>
      <c r="H16" s="63"/>
    </row>
    <row r="17" ht="55.2" spans="1:8">
      <c r="A17" s="53">
        <v>13</v>
      </c>
      <c r="B17" s="60" t="s">
        <v>35</v>
      </c>
      <c r="C17" s="60"/>
      <c r="D17" s="61" t="s">
        <v>517</v>
      </c>
      <c r="E17" s="62"/>
      <c r="F17" s="62"/>
      <c r="G17" s="62"/>
      <c r="H17" s="63"/>
    </row>
    <row r="18" ht="151.8" spans="1:8">
      <c r="A18" s="53">
        <v>14</v>
      </c>
      <c r="B18" s="60" t="s">
        <v>36</v>
      </c>
      <c r="C18" s="60"/>
      <c r="D18" s="61" t="s">
        <v>518</v>
      </c>
      <c r="E18" s="62"/>
      <c r="F18" s="61" t="s">
        <v>519</v>
      </c>
      <c r="G18" s="62"/>
      <c r="H18" s="64" t="s">
        <v>520</v>
      </c>
    </row>
    <row r="19" ht="52.2" spans="1:8">
      <c r="A19" s="53">
        <v>15</v>
      </c>
      <c r="B19" s="60" t="s">
        <v>37</v>
      </c>
      <c r="C19" s="60"/>
      <c r="D19" s="62"/>
      <c r="E19" s="62"/>
      <c r="F19" s="61" t="s">
        <v>521</v>
      </c>
      <c r="G19" s="62"/>
      <c r="H19" s="64"/>
    </row>
    <row r="20" ht="34.8" spans="1:8">
      <c r="A20" s="53">
        <v>16</v>
      </c>
      <c r="B20" s="60" t="s">
        <v>38</v>
      </c>
      <c r="C20" s="60"/>
      <c r="D20" s="62"/>
      <c r="E20" s="62"/>
      <c r="F20" s="61" t="s">
        <v>522</v>
      </c>
      <c r="G20" s="62"/>
      <c r="H20" s="70"/>
    </row>
    <row r="21" ht="124.2" spans="1:8">
      <c r="A21" s="53">
        <v>17</v>
      </c>
      <c r="B21" s="60" t="s">
        <v>39</v>
      </c>
      <c r="C21" s="60"/>
      <c r="D21" s="61" t="s">
        <v>523</v>
      </c>
      <c r="E21" s="62"/>
      <c r="F21" s="71" t="s">
        <v>524</v>
      </c>
      <c r="G21" s="62"/>
      <c r="H21" s="64" t="s">
        <v>525</v>
      </c>
    </row>
    <row r="22" ht="41.4" spans="1:8">
      <c r="A22" s="53">
        <v>18</v>
      </c>
      <c r="B22" s="72" t="s">
        <v>43</v>
      </c>
      <c r="C22" s="72"/>
      <c r="D22" s="62"/>
      <c r="E22" s="62"/>
      <c r="F22" s="62"/>
      <c r="G22" s="62"/>
      <c r="H22" s="64" t="s">
        <v>526</v>
      </c>
    </row>
    <row r="23" ht="69.75" spans="1:8">
      <c r="A23" s="73">
        <v>19</v>
      </c>
      <c r="B23" s="74" t="s">
        <v>40</v>
      </c>
      <c r="C23" s="74"/>
      <c r="D23" s="75" t="s">
        <v>527</v>
      </c>
      <c r="E23" s="76"/>
      <c r="F23" s="76"/>
      <c r="G23" s="76"/>
      <c r="H23" s="77"/>
    </row>
  </sheetData>
  <sheetProtection formatCells="0" insertHyperlinks="0" autoFilter="0"/>
  <mergeCells count="9">
    <mergeCell ref="A1:H1"/>
    <mergeCell ref="C2:D2"/>
    <mergeCell ref="E2:F2"/>
    <mergeCell ref="G2:H2"/>
    <mergeCell ref="C3:D3"/>
    <mergeCell ref="E3:F3"/>
    <mergeCell ref="G3:H3"/>
    <mergeCell ref="A2:A3"/>
    <mergeCell ref="B2:B3"/>
  </mergeCells>
  <hyperlinks>
    <hyperlink ref="B7" r:id="rId1" display="历史学院"/>
  </hyperlink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L21"/>
  <sheetViews>
    <sheetView workbookViewId="0">
      <pane xSplit="2" ySplit="3" topLeftCell="C4" activePane="bottomRight" state="frozen"/>
      <selection/>
      <selection pane="topRight"/>
      <selection pane="bottomLeft"/>
      <selection pane="bottomRight" activeCell="A12" sqref="$A12:$XFD12"/>
    </sheetView>
  </sheetViews>
  <sheetFormatPr defaultColWidth="9" defaultRowHeight="13.8"/>
  <cols>
    <col min="1" max="1" width="6.87962962962963" style="23" customWidth="1"/>
    <col min="2" max="2" width="25.75" style="23" customWidth="1"/>
    <col min="3" max="3" width="32.75" style="24" customWidth="1"/>
    <col min="4" max="4" width="11.8796296296296" style="24" customWidth="1"/>
    <col min="5" max="5" width="37" style="24" customWidth="1"/>
    <col min="6" max="6" width="11.8796296296296" style="24" customWidth="1"/>
    <col min="7" max="7" width="37" style="25" customWidth="1"/>
    <col min="8" max="8" width="11.8796296296296" style="25" customWidth="1"/>
    <col min="9" max="16384" width="9" style="25"/>
  </cols>
  <sheetData>
    <row r="1" ht="26.55" spans="1:8">
      <c r="A1" s="26" t="s">
        <v>369</v>
      </c>
      <c r="B1" s="26"/>
      <c r="C1" s="27"/>
      <c r="D1" s="27"/>
      <c r="E1" s="27"/>
      <c r="F1" s="27"/>
      <c r="G1" s="28"/>
      <c r="H1" s="28"/>
    </row>
    <row r="2" s="23" customFormat="1" ht="18.15" spans="1:8">
      <c r="A2" s="29" t="s">
        <v>7</v>
      </c>
      <c r="B2" s="30" t="s">
        <v>370</v>
      </c>
      <c r="C2" s="31" t="s">
        <v>451</v>
      </c>
      <c r="D2" s="32"/>
      <c r="E2" s="31" t="s">
        <v>452</v>
      </c>
      <c r="F2" s="32"/>
      <c r="G2" s="31" t="s">
        <v>453</v>
      </c>
      <c r="H2" s="32"/>
    </row>
    <row r="3" s="23" customFormat="1" ht="17.4" spans="1:8">
      <c r="A3" s="33"/>
      <c r="B3" s="34"/>
      <c r="C3" s="35" t="s">
        <v>5</v>
      </c>
      <c r="D3" s="13"/>
      <c r="E3" s="35" t="s">
        <v>5</v>
      </c>
      <c r="F3" s="13"/>
      <c r="G3" s="35" t="s">
        <v>5</v>
      </c>
      <c r="H3" s="13"/>
    </row>
    <row r="4" s="23" customFormat="1" ht="17.4" spans="1:8">
      <c r="A4" s="36"/>
      <c r="B4" s="37"/>
      <c r="C4" s="6" t="s">
        <v>20</v>
      </c>
      <c r="D4" s="13" t="s">
        <v>21</v>
      </c>
      <c r="E4" s="6" t="s">
        <v>20</v>
      </c>
      <c r="F4" s="13" t="s">
        <v>21</v>
      </c>
      <c r="G4" s="6" t="s">
        <v>20</v>
      </c>
      <c r="H4" s="13" t="s">
        <v>21</v>
      </c>
    </row>
    <row r="5" ht="17.4" spans="1:8">
      <c r="A5" s="38">
        <v>1</v>
      </c>
      <c r="B5" s="39" t="s">
        <v>23</v>
      </c>
      <c r="C5" s="10" t="s">
        <v>528</v>
      </c>
      <c r="D5" s="40">
        <v>0.1452</v>
      </c>
      <c r="E5" s="10" t="s">
        <v>529</v>
      </c>
      <c r="F5" s="40">
        <v>0.1003</v>
      </c>
      <c r="G5" s="10" t="s">
        <v>530</v>
      </c>
      <c r="H5" s="40">
        <v>0.135</v>
      </c>
    </row>
    <row r="6" ht="17.4" spans="1:8">
      <c r="A6" s="38">
        <v>2</v>
      </c>
      <c r="B6" s="39" t="s">
        <v>24</v>
      </c>
      <c r="C6" s="10" t="s">
        <v>531</v>
      </c>
      <c r="D6" s="40">
        <v>0.3176</v>
      </c>
      <c r="E6" s="10" t="s">
        <v>532</v>
      </c>
      <c r="F6" s="40">
        <v>0.2472</v>
      </c>
      <c r="G6" s="10" t="s">
        <v>533</v>
      </c>
      <c r="H6" s="40">
        <v>0.1489</v>
      </c>
    </row>
    <row r="7" ht="17.4" spans="1:8">
      <c r="A7" s="38">
        <v>3</v>
      </c>
      <c r="B7" s="39" t="s">
        <v>25</v>
      </c>
      <c r="C7" s="10" t="s">
        <v>534</v>
      </c>
      <c r="D7" s="40">
        <v>0.3529</v>
      </c>
      <c r="E7" s="10" t="s">
        <v>535</v>
      </c>
      <c r="F7" s="40">
        <v>0.1966</v>
      </c>
      <c r="G7" s="10" t="s">
        <v>536</v>
      </c>
      <c r="H7" s="40">
        <v>0.2632</v>
      </c>
    </row>
    <row r="8" ht="17.4" spans="1:8">
      <c r="A8" s="38">
        <v>4</v>
      </c>
      <c r="B8" s="39" t="s">
        <v>26</v>
      </c>
      <c r="C8" s="10" t="s">
        <v>537</v>
      </c>
      <c r="D8" s="40">
        <v>0.1717</v>
      </c>
      <c r="E8" s="10" t="s">
        <v>538</v>
      </c>
      <c r="F8" s="40">
        <v>0.1482</v>
      </c>
      <c r="G8" s="10" t="s">
        <v>539</v>
      </c>
      <c r="H8" s="40">
        <v>0.1622</v>
      </c>
    </row>
    <row r="9" ht="17.4" spans="1:8">
      <c r="A9" s="38">
        <v>5</v>
      </c>
      <c r="B9" s="39" t="s">
        <v>27</v>
      </c>
      <c r="C9" s="10"/>
      <c r="D9" s="40">
        <v>0.1308</v>
      </c>
      <c r="E9" s="10"/>
      <c r="F9" s="40">
        <v>0.076</v>
      </c>
      <c r="G9" s="10"/>
      <c r="H9" s="40">
        <v>0.1308</v>
      </c>
    </row>
    <row r="10" ht="17.4" spans="1:8">
      <c r="A10" s="38">
        <v>6</v>
      </c>
      <c r="B10" s="39" t="s">
        <v>28</v>
      </c>
      <c r="C10" s="10" t="s">
        <v>540</v>
      </c>
      <c r="D10" s="40">
        <v>0.1785</v>
      </c>
      <c r="E10" s="10" t="s">
        <v>541</v>
      </c>
      <c r="F10" s="40">
        <v>0.177</v>
      </c>
      <c r="G10" s="10" t="s">
        <v>531</v>
      </c>
      <c r="H10" s="40">
        <v>0.1905</v>
      </c>
    </row>
    <row r="11" ht="17.4" spans="1:8">
      <c r="A11" s="38">
        <v>7</v>
      </c>
      <c r="B11" s="39" t="s">
        <v>29</v>
      </c>
      <c r="C11" s="10" t="s">
        <v>531</v>
      </c>
      <c r="D11" s="40">
        <v>0.3386</v>
      </c>
      <c r="E11" s="10" t="s">
        <v>542</v>
      </c>
      <c r="F11" s="40">
        <v>0.342</v>
      </c>
      <c r="G11" s="10" t="s">
        <v>543</v>
      </c>
      <c r="H11" s="40">
        <v>0.3021</v>
      </c>
    </row>
    <row r="12" ht="17.4" spans="1:8">
      <c r="A12" s="38">
        <v>8</v>
      </c>
      <c r="B12" s="39" t="s">
        <v>30</v>
      </c>
      <c r="C12" s="10" t="s">
        <v>544</v>
      </c>
      <c r="D12" s="40">
        <v>0.1144</v>
      </c>
      <c r="E12" s="10" t="s">
        <v>531</v>
      </c>
      <c r="F12" s="40">
        <v>0.0913</v>
      </c>
      <c r="G12" s="10" t="s">
        <v>534</v>
      </c>
      <c r="H12" s="40">
        <v>0.0955</v>
      </c>
    </row>
    <row r="13" ht="17.4" spans="1:8">
      <c r="A13" s="38">
        <v>9</v>
      </c>
      <c r="B13" s="39" t="s">
        <v>31</v>
      </c>
      <c r="C13" s="10" t="s">
        <v>545</v>
      </c>
      <c r="D13" s="40">
        <v>0.1292</v>
      </c>
      <c r="E13" s="10" t="s">
        <v>546</v>
      </c>
      <c r="F13" s="40">
        <v>0.0878</v>
      </c>
      <c r="G13" s="10" t="s">
        <v>547</v>
      </c>
      <c r="H13" s="40">
        <v>0.1789</v>
      </c>
    </row>
    <row r="14" ht="17.4" spans="1:8">
      <c r="A14" s="38">
        <v>10</v>
      </c>
      <c r="B14" s="39" t="s">
        <v>32</v>
      </c>
      <c r="C14" s="10"/>
      <c r="D14" s="40">
        <v>0.201</v>
      </c>
      <c r="E14" s="10"/>
      <c r="F14" s="40">
        <v>0.1587</v>
      </c>
      <c r="G14" s="10"/>
      <c r="H14" s="40">
        <v>0.1508</v>
      </c>
    </row>
    <row r="15" ht="17.4" spans="1:8">
      <c r="A15" s="38">
        <v>11</v>
      </c>
      <c r="B15" s="39" t="s">
        <v>33</v>
      </c>
      <c r="C15" s="10"/>
      <c r="D15" s="40">
        <v>0.0553</v>
      </c>
      <c r="E15" s="10"/>
      <c r="F15" s="40">
        <v>0.0506</v>
      </c>
      <c r="G15" s="10"/>
      <c r="H15" s="40">
        <v>0.0713</v>
      </c>
    </row>
    <row r="16" ht="17.4" spans="1:8">
      <c r="A16" s="38">
        <v>12</v>
      </c>
      <c r="B16" s="39" t="s">
        <v>34</v>
      </c>
      <c r="C16" s="10" t="s">
        <v>548</v>
      </c>
      <c r="D16" s="40">
        <v>0.1145</v>
      </c>
      <c r="E16" s="10" t="s">
        <v>549</v>
      </c>
      <c r="F16" s="40">
        <v>0.1024</v>
      </c>
      <c r="G16" s="10" t="s">
        <v>550</v>
      </c>
      <c r="H16" s="40">
        <v>0.0769</v>
      </c>
    </row>
    <row r="17" ht="17.4" spans="1:12">
      <c r="A17" s="38">
        <v>13</v>
      </c>
      <c r="B17" s="39" t="s">
        <v>35</v>
      </c>
      <c r="C17" s="10" t="s">
        <v>551</v>
      </c>
      <c r="D17" s="40">
        <v>0.4332</v>
      </c>
      <c r="E17" s="10" t="s">
        <v>552</v>
      </c>
      <c r="F17" s="40">
        <v>0.4313</v>
      </c>
      <c r="G17" s="10" t="s">
        <v>553</v>
      </c>
      <c r="H17" s="40">
        <v>0.3836</v>
      </c>
      <c r="L17" s="46"/>
    </row>
    <row r="18" ht="17.4" spans="1:8">
      <c r="A18" s="38">
        <v>14</v>
      </c>
      <c r="B18" s="39" t="s">
        <v>36</v>
      </c>
      <c r="C18" s="10"/>
      <c r="D18" s="41">
        <v>0.2</v>
      </c>
      <c r="E18" s="10"/>
      <c r="F18" s="41">
        <v>0.204</v>
      </c>
      <c r="G18" s="10"/>
      <c r="H18" s="41">
        <v>0.1813</v>
      </c>
    </row>
    <row r="19" ht="17.4" spans="1:8">
      <c r="A19" s="38">
        <v>15</v>
      </c>
      <c r="B19" s="39" t="s">
        <v>37</v>
      </c>
      <c r="C19" s="10"/>
      <c r="D19" s="40">
        <v>0.2185</v>
      </c>
      <c r="E19" s="10"/>
      <c r="F19" s="40">
        <v>0.0876</v>
      </c>
      <c r="G19" s="10"/>
      <c r="H19" s="40">
        <v>0.1461</v>
      </c>
    </row>
    <row r="20" ht="17.4" spans="1:8">
      <c r="A20" s="38">
        <v>16</v>
      </c>
      <c r="B20" s="39" t="s">
        <v>38</v>
      </c>
      <c r="C20" s="10"/>
      <c r="D20" s="40">
        <v>0.1128</v>
      </c>
      <c r="E20" s="10"/>
      <c r="F20" s="40">
        <v>0.1143</v>
      </c>
      <c r="G20" s="10"/>
      <c r="H20" s="40">
        <v>0.1506</v>
      </c>
    </row>
    <row r="21" ht="18.15" spans="1:8">
      <c r="A21" s="42">
        <v>17</v>
      </c>
      <c r="B21" s="43" t="s">
        <v>39</v>
      </c>
      <c r="C21" s="44"/>
      <c r="D21" s="45">
        <v>0.1176</v>
      </c>
      <c r="E21" s="44"/>
      <c r="F21" s="45">
        <v>0.1178</v>
      </c>
      <c r="G21" s="44"/>
      <c r="H21" s="45">
        <v>0.1579</v>
      </c>
    </row>
  </sheetData>
  <sheetProtection formatCells="0" insertHyperlinks="0" autoFilter="0"/>
  <mergeCells count="9">
    <mergeCell ref="A1:H1"/>
    <mergeCell ref="C2:D2"/>
    <mergeCell ref="E2:F2"/>
    <mergeCell ref="G2:H2"/>
    <mergeCell ref="C3:D3"/>
    <mergeCell ref="E3:F3"/>
    <mergeCell ref="G3:H3"/>
    <mergeCell ref="A2:A4"/>
    <mergeCell ref="B2:B4"/>
  </mergeCells>
  <hyperlinks>
    <hyperlink ref="B7" r:id="rId1" display="历史学院"/>
  </hyperlink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H5" sqref="H5"/>
    </sheetView>
  </sheetViews>
  <sheetFormatPr defaultColWidth="9" defaultRowHeight="13.8" outlineLevelCol="7"/>
  <cols>
    <col min="1" max="1" width="9.12962962962963" style="15" customWidth="1"/>
    <col min="2" max="2" width="36.6296296296296" style="15" customWidth="1"/>
    <col min="3" max="3" width="14.1296296296296" style="15" customWidth="1"/>
    <col min="4" max="4" width="13.8796296296296" style="15" customWidth="1"/>
    <col min="5" max="5" width="14.1296296296296" style="15" customWidth="1"/>
    <col min="6" max="16384" width="9" style="15"/>
  </cols>
  <sheetData>
    <row r="1" ht="15.6" spans="1:4">
      <c r="A1" s="16" t="s">
        <v>554</v>
      </c>
      <c r="B1" s="16"/>
      <c r="C1" s="16"/>
      <c r="D1" s="16"/>
    </row>
    <row r="2" ht="15.6" spans="1:4">
      <c r="A2" s="17" t="s">
        <v>7</v>
      </c>
      <c r="B2" s="17" t="s">
        <v>555</v>
      </c>
      <c r="C2" s="17" t="s">
        <v>556</v>
      </c>
      <c r="D2" s="17"/>
    </row>
    <row r="3" s="14" customFormat="1" ht="42" customHeight="1" spans="1:6">
      <c r="A3" s="17">
        <v>1</v>
      </c>
      <c r="B3" s="18" t="s">
        <v>557</v>
      </c>
      <c r="C3" s="17" t="s">
        <v>558</v>
      </c>
      <c r="D3" s="17" t="s">
        <v>559</v>
      </c>
      <c r="E3" s="19"/>
      <c r="F3" s="19"/>
    </row>
    <row r="4" ht="31.2" spans="1:8">
      <c r="A4" s="17">
        <v>2</v>
      </c>
      <c r="B4" s="18" t="s">
        <v>560</v>
      </c>
      <c r="C4" s="17" t="s">
        <v>561</v>
      </c>
      <c r="D4" s="17" t="s">
        <v>562</v>
      </c>
      <c r="E4" s="19"/>
      <c r="F4" s="19"/>
      <c r="G4" s="14"/>
      <c r="H4" s="14"/>
    </row>
    <row r="5" ht="31.2" spans="1:4">
      <c r="A5" s="17">
        <v>3</v>
      </c>
      <c r="B5" s="18" t="s">
        <v>563</v>
      </c>
      <c r="C5" s="17" t="s">
        <v>564</v>
      </c>
      <c r="D5" s="17" t="s">
        <v>565</v>
      </c>
    </row>
    <row r="6" ht="15.6" spans="1:4">
      <c r="A6" s="17">
        <v>4</v>
      </c>
      <c r="B6" s="18" t="s">
        <v>566</v>
      </c>
      <c r="C6" s="20" t="s">
        <v>567</v>
      </c>
      <c r="D6" s="20" t="s">
        <v>562</v>
      </c>
    </row>
    <row r="7" ht="31.2" spans="1:4">
      <c r="A7" s="17">
        <v>5</v>
      </c>
      <c r="B7" s="18" t="s">
        <v>568</v>
      </c>
      <c r="C7" s="21"/>
      <c r="D7" s="21"/>
    </row>
    <row r="8" ht="31.2" spans="1:4">
      <c r="A8" s="17">
        <v>6</v>
      </c>
      <c r="B8" s="18" t="s">
        <v>569</v>
      </c>
      <c r="C8" s="22"/>
      <c r="D8" s="22"/>
    </row>
    <row r="9" ht="31.2" spans="1:4">
      <c r="A9" s="17">
        <v>7</v>
      </c>
      <c r="B9" s="18" t="s">
        <v>570</v>
      </c>
      <c r="C9" s="20" t="s">
        <v>571</v>
      </c>
      <c r="D9" s="20" t="s">
        <v>572</v>
      </c>
    </row>
    <row r="10" ht="31.2" spans="1:4">
      <c r="A10" s="17">
        <v>8</v>
      </c>
      <c r="B10" s="18" t="s">
        <v>573</v>
      </c>
      <c r="C10" s="22"/>
      <c r="D10" s="22"/>
    </row>
    <row r="11" ht="31.2" spans="1:4">
      <c r="A11" s="17">
        <v>9</v>
      </c>
      <c r="B11" s="18" t="s">
        <v>574</v>
      </c>
      <c r="C11" s="20" t="s">
        <v>575</v>
      </c>
      <c r="D11" s="20" t="s">
        <v>576</v>
      </c>
    </row>
    <row r="12" ht="31.2" spans="1:4">
      <c r="A12" s="17">
        <v>10</v>
      </c>
      <c r="B12" s="18" t="s">
        <v>577</v>
      </c>
      <c r="C12" s="22"/>
      <c r="D12" s="22"/>
    </row>
    <row r="13" ht="15.6" spans="1:4">
      <c r="A13" s="17">
        <v>11</v>
      </c>
      <c r="B13" s="18" t="s">
        <v>578</v>
      </c>
      <c r="C13" s="17" t="s">
        <v>579</v>
      </c>
      <c r="D13" s="17" t="s">
        <v>580</v>
      </c>
    </row>
  </sheetData>
  <sheetProtection formatCells="0" insertHyperlinks="0" autoFilter="0"/>
  <mergeCells count="7">
    <mergeCell ref="A1:D1"/>
    <mergeCell ref="C6:C8"/>
    <mergeCell ref="C9:C10"/>
    <mergeCell ref="C11:C12"/>
    <mergeCell ref="D6:D8"/>
    <mergeCell ref="D9:D10"/>
    <mergeCell ref="D11:D12"/>
  </mergeCells>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workbookViewId="0">
      <selection activeCell="O6" sqref="O6"/>
    </sheetView>
  </sheetViews>
  <sheetFormatPr defaultColWidth="24.5" defaultRowHeight="43" customHeight="1"/>
  <cols>
    <col min="1" max="1" width="11.1296296296296" customWidth="1"/>
    <col min="2" max="2" width="24.5" customWidth="1"/>
    <col min="3" max="3" width="10.75" customWidth="1"/>
    <col min="4" max="4" width="9.5" customWidth="1"/>
    <col min="5" max="5" width="7.37962962962963" customWidth="1"/>
    <col min="6" max="6" width="10.1296296296296" customWidth="1"/>
    <col min="7" max="7" width="9.25" customWidth="1"/>
    <col min="8" max="8" width="14.8796296296296" customWidth="1"/>
    <col min="9" max="9" width="14.75" customWidth="1"/>
    <col min="10" max="10" width="13.75" customWidth="1"/>
    <col min="11" max="11" width="14.5" customWidth="1"/>
    <col min="12" max="12" width="18.8796296296296" customWidth="1"/>
    <col min="13" max="13" width="21" customWidth="1"/>
    <col min="14" max="14" width="12.3796296296296" customWidth="1"/>
    <col min="15" max="16384" width="24.5" customWidth="1"/>
  </cols>
  <sheetData>
    <row r="1" customHeight="1" spans="1:14">
      <c r="A1" s="1" t="s">
        <v>0</v>
      </c>
      <c r="B1" s="1"/>
      <c r="C1" s="2" t="s">
        <v>581</v>
      </c>
      <c r="D1" s="2"/>
      <c r="E1" s="2"/>
      <c r="F1" s="2"/>
      <c r="G1" s="2"/>
      <c r="H1" s="3" t="s">
        <v>2</v>
      </c>
      <c r="I1" s="3"/>
      <c r="J1" s="3"/>
      <c r="K1" s="3" t="s">
        <v>3</v>
      </c>
      <c r="L1" s="3"/>
      <c r="M1" s="11" t="s">
        <v>5</v>
      </c>
      <c r="N1" s="12"/>
    </row>
    <row r="2" customHeight="1" spans="1:14">
      <c r="A2" s="4" t="s">
        <v>7</v>
      </c>
      <c r="B2" s="5" t="s">
        <v>8</v>
      </c>
      <c r="C2" s="6" t="s">
        <v>9</v>
      </c>
      <c r="D2" s="6" t="s">
        <v>10</v>
      </c>
      <c r="E2" s="6" t="s">
        <v>11</v>
      </c>
      <c r="F2" s="6" t="s">
        <v>12</v>
      </c>
      <c r="G2" s="6" t="s">
        <v>13</v>
      </c>
      <c r="H2" s="7" t="s">
        <v>454</v>
      </c>
      <c r="I2" s="7" t="s">
        <v>15</v>
      </c>
      <c r="J2" s="7" t="s">
        <v>455</v>
      </c>
      <c r="K2" s="7" t="s">
        <v>490</v>
      </c>
      <c r="L2" s="7" t="s">
        <v>18</v>
      </c>
      <c r="M2" s="7" t="s">
        <v>20</v>
      </c>
      <c r="N2" s="13" t="s">
        <v>21</v>
      </c>
    </row>
    <row r="3" customHeight="1" spans="1:14">
      <c r="A3" s="8">
        <v>1</v>
      </c>
      <c r="B3" s="9" t="s">
        <v>29</v>
      </c>
      <c r="C3" s="10"/>
      <c r="D3" s="10"/>
      <c r="E3" s="10"/>
      <c r="F3" s="10"/>
      <c r="G3" s="10"/>
      <c r="H3" s="10"/>
      <c r="I3" s="10"/>
      <c r="J3" s="10"/>
      <c r="K3" s="10"/>
      <c r="L3" s="10"/>
      <c r="M3" s="10"/>
      <c r="N3" s="10"/>
    </row>
    <row r="4" customHeight="1" spans="1:14">
      <c r="A4" s="8">
        <v>2</v>
      </c>
      <c r="B4" s="9" t="s">
        <v>36</v>
      </c>
      <c r="C4" s="10"/>
      <c r="D4" s="10"/>
      <c r="E4" s="10"/>
      <c r="F4" s="10"/>
      <c r="G4" s="10"/>
      <c r="H4" s="10"/>
      <c r="I4" s="10"/>
      <c r="J4" s="10"/>
      <c r="K4" s="10"/>
      <c r="L4" s="10"/>
      <c r="M4" s="10"/>
      <c r="N4" s="10"/>
    </row>
    <row r="5" customHeight="1" spans="1:14">
      <c r="A5" s="8">
        <v>3</v>
      </c>
      <c r="B5" s="9" t="s">
        <v>37</v>
      </c>
      <c r="C5" s="10"/>
      <c r="D5" s="10"/>
      <c r="E5" s="10"/>
      <c r="F5" s="10"/>
      <c r="G5" s="10"/>
      <c r="H5" s="10"/>
      <c r="I5" s="10"/>
      <c r="J5" s="10"/>
      <c r="K5" s="10"/>
      <c r="L5" s="10"/>
      <c r="M5" s="10"/>
      <c r="N5" s="10"/>
    </row>
    <row r="6" customHeight="1" spans="1:14">
      <c r="A6" s="8">
        <v>4</v>
      </c>
      <c r="B6" s="9" t="s">
        <v>34</v>
      </c>
      <c r="C6" s="10"/>
      <c r="D6" s="10"/>
      <c r="E6" s="10"/>
      <c r="F6" s="10"/>
      <c r="G6" s="10"/>
      <c r="H6" s="10"/>
      <c r="I6" s="10"/>
      <c r="J6" s="10"/>
      <c r="K6" s="10"/>
      <c r="L6" s="10"/>
      <c r="M6" s="10"/>
      <c r="N6" s="10"/>
    </row>
    <row r="7" customHeight="1" spans="1:14">
      <c r="A7" s="8">
        <v>5</v>
      </c>
      <c r="B7" s="9" t="s">
        <v>38</v>
      </c>
      <c r="C7" s="10"/>
      <c r="D7" s="10"/>
      <c r="E7" s="10"/>
      <c r="F7" s="10"/>
      <c r="G7" s="10"/>
      <c r="H7" s="10"/>
      <c r="I7" s="10"/>
      <c r="J7" s="10"/>
      <c r="K7" s="10"/>
      <c r="L7" s="10"/>
      <c r="M7" s="10"/>
      <c r="N7" s="10"/>
    </row>
    <row r="8" customHeight="1" spans="1:14">
      <c r="A8" s="8">
        <v>6</v>
      </c>
      <c r="B8" s="9" t="s">
        <v>39</v>
      </c>
      <c r="C8" s="10"/>
      <c r="D8" s="10"/>
      <c r="E8" s="10"/>
      <c r="F8" s="10"/>
      <c r="G8" s="10"/>
      <c r="H8" s="10"/>
      <c r="I8" s="10"/>
      <c r="J8" s="10"/>
      <c r="K8" s="10"/>
      <c r="L8" s="10"/>
      <c r="M8" s="10"/>
      <c r="N8" s="10"/>
    </row>
    <row r="9" customHeight="1" spans="1:14">
      <c r="A9" s="8">
        <v>7</v>
      </c>
      <c r="B9" s="9" t="s">
        <v>25</v>
      </c>
      <c r="C9" s="10"/>
      <c r="D9" s="10"/>
      <c r="E9" s="10"/>
      <c r="F9" s="10"/>
      <c r="G9" s="10"/>
      <c r="H9" s="10"/>
      <c r="I9" s="10"/>
      <c r="J9" s="10"/>
      <c r="K9" s="10"/>
      <c r="L9" s="10"/>
      <c r="M9" s="10"/>
      <c r="N9" s="10"/>
    </row>
    <row r="10" customHeight="1" spans="1:14">
      <c r="A10" s="8">
        <v>8</v>
      </c>
      <c r="B10" s="9" t="s">
        <v>31</v>
      </c>
      <c r="C10" s="10"/>
      <c r="D10" s="10"/>
      <c r="E10" s="10"/>
      <c r="F10" s="10"/>
      <c r="G10" s="10"/>
      <c r="H10" s="10"/>
      <c r="I10" s="10"/>
      <c r="J10" s="10"/>
      <c r="K10" s="10"/>
      <c r="L10" s="10"/>
      <c r="M10" s="10"/>
      <c r="N10" s="10"/>
    </row>
    <row r="11" customHeight="1" spans="1:14">
      <c r="A11" s="8">
        <v>9</v>
      </c>
      <c r="B11" s="9" t="s">
        <v>24</v>
      </c>
      <c r="C11" s="10"/>
      <c r="D11" s="10"/>
      <c r="E11" s="10"/>
      <c r="F11" s="10"/>
      <c r="G11" s="10"/>
      <c r="H11" s="10"/>
      <c r="I11" s="10"/>
      <c r="J11" s="10"/>
      <c r="K11" s="10"/>
      <c r="L11" s="10"/>
      <c r="M11" s="10"/>
      <c r="N11" s="10"/>
    </row>
    <row r="12" customHeight="1" spans="1:14">
      <c r="A12" s="8">
        <v>10</v>
      </c>
      <c r="B12" s="9" t="s">
        <v>35</v>
      </c>
      <c r="C12" s="10"/>
      <c r="D12" s="10"/>
      <c r="E12" s="10"/>
      <c r="F12" s="10"/>
      <c r="G12" s="10"/>
      <c r="H12" s="10"/>
      <c r="I12" s="10"/>
      <c r="J12" s="10"/>
      <c r="K12" s="10"/>
      <c r="L12" s="10"/>
      <c r="M12" s="10"/>
      <c r="N12" s="10"/>
    </row>
    <row r="13" customHeight="1" spans="1:14">
      <c r="A13" s="8">
        <v>11</v>
      </c>
      <c r="B13" s="9" t="s">
        <v>26</v>
      </c>
      <c r="C13" s="10"/>
      <c r="D13" s="10"/>
      <c r="E13" s="10"/>
      <c r="F13" s="10"/>
      <c r="G13" s="10"/>
      <c r="H13" s="10"/>
      <c r="I13" s="10"/>
      <c r="J13" s="10"/>
      <c r="K13" s="10"/>
      <c r="L13" s="10"/>
      <c r="M13" s="10"/>
      <c r="N13" s="10"/>
    </row>
    <row r="14" customHeight="1" spans="1:14">
      <c r="A14" s="8">
        <v>12</v>
      </c>
      <c r="B14" s="9" t="s">
        <v>32</v>
      </c>
      <c r="C14" s="10"/>
      <c r="D14" s="10"/>
      <c r="E14" s="10"/>
      <c r="F14" s="10"/>
      <c r="G14" s="10"/>
      <c r="H14" s="10"/>
      <c r="I14" s="10"/>
      <c r="J14" s="10"/>
      <c r="K14" s="10"/>
      <c r="L14" s="10"/>
      <c r="M14" s="10"/>
      <c r="N14" s="10"/>
    </row>
    <row r="15" customHeight="1" spans="1:14">
      <c r="A15" s="8">
        <v>13</v>
      </c>
      <c r="B15" s="9" t="s">
        <v>30</v>
      </c>
      <c r="C15" s="10"/>
      <c r="D15" s="10"/>
      <c r="E15" s="10"/>
      <c r="F15" s="10"/>
      <c r="G15" s="10"/>
      <c r="H15" s="10"/>
      <c r="I15" s="10"/>
      <c r="J15" s="10"/>
      <c r="K15" s="10"/>
      <c r="L15" s="10"/>
      <c r="M15" s="10"/>
      <c r="N15" s="10"/>
    </row>
    <row r="16" customHeight="1" spans="1:14">
      <c r="A16" s="8">
        <v>14</v>
      </c>
      <c r="B16" s="9" t="s">
        <v>23</v>
      </c>
      <c r="C16" s="10"/>
      <c r="D16" s="10"/>
      <c r="E16" s="10"/>
      <c r="F16" s="10"/>
      <c r="G16" s="10"/>
      <c r="H16" s="10"/>
      <c r="I16" s="10"/>
      <c r="J16" s="10"/>
      <c r="K16" s="10"/>
      <c r="L16" s="10"/>
      <c r="M16" s="10"/>
      <c r="N16" s="10"/>
    </row>
    <row r="17" customHeight="1" spans="1:14">
      <c r="A17" s="8">
        <v>15</v>
      </c>
      <c r="B17" s="9" t="s">
        <v>28</v>
      </c>
      <c r="C17" s="10"/>
      <c r="D17" s="10"/>
      <c r="E17" s="10"/>
      <c r="F17" s="10"/>
      <c r="G17" s="10"/>
      <c r="H17" s="10"/>
      <c r="I17" s="10"/>
      <c r="J17" s="10"/>
      <c r="K17" s="10"/>
      <c r="L17" s="10"/>
      <c r="M17" s="10"/>
      <c r="N17" s="10"/>
    </row>
    <row r="18" customHeight="1" spans="1:14">
      <c r="A18" s="8">
        <v>16</v>
      </c>
      <c r="B18" s="9" t="s">
        <v>27</v>
      </c>
      <c r="C18" s="10"/>
      <c r="D18" s="10"/>
      <c r="E18" s="10"/>
      <c r="F18" s="10"/>
      <c r="G18" s="10"/>
      <c r="H18" s="10"/>
      <c r="I18" s="10"/>
      <c r="J18" s="10"/>
      <c r="K18" s="10"/>
      <c r="L18" s="10"/>
      <c r="M18" s="10"/>
      <c r="N18" s="10"/>
    </row>
    <row r="19" customHeight="1" spans="1:14">
      <c r="A19" s="8">
        <v>17</v>
      </c>
      <c r="B19" s="9" t="s">
        <v>33</v>
      </c>
      <c r="C19" s="10"/>
      <c r="D19" s="10"/>
      <c r="E19" s="10"/>
      <c r="F19" s="10"/>
      <c r="G19" s="10"/>
      <c r="H19" s="10"/>
      <c r="I19" s="10"/>
      <c r="J19" s="10"/>
      <c r="K19" s="10"/>
      <c r="L19" s="10"/>
      <c r="M19" s="10"/>
      <c r="N19" s="10"/>
    </row>
    <row r="20" customHeight="1" spans="1:14">
      <c r="A20" s="8">
        <v>18</v>
      </c>
      <c r="B20" s="9" t="s">
        <v>42</v>
      </c>
      <c r="C20" s="10"/>
      <c r="D20" s="10"/>
      <c r="E20" s="10"/>
      <c r="F20" s="10"/>
      <c r="G20" s="10"/>
      <c r="H20" s="10"/>
      <c r="I20" s="10"/>
      <c r="J20" s="10"/>
      <c r="K20" s="10"/>
      <c r="L20" s="10"/>
      <c r="M20" s="10"/>
      <c r="N20" s="10"/>
    </row>
    <row r="21" customHeight="1" spans="1:14">
      <c r="A21" s="8">
        <v>19</v>
      </c>
      <c r="B21" s="9" t="s">
        <v>41</v>
      </c>
      <c r="C21" s="10"/>
      <c r="D21" s="10"/>
      <c r="E21" s="10"/>
      <c r="F21" s="10"/>
      <c r="G21" s="10"/>
      <c r="H21" s="10"/>
      <c r="I21" s="10"/>
      <c r="J21" s="10"/>
      <c r="K21" s="10"/>
      <c r="L21" s="10"/>
      <c r="M21" s="10"/>
      <c r="N21" s="10"/>
    </row>
    <row r="22" customHeight="1" spans="1:14">
      <c r="A22" s="8">
        <v>20</v>
      </c>
      <c r="B22" s="9" t="s">
        <v>40</v>
      </c>
      <c r="C22" s="10"/>
      <c r="D22" s="10"/>
      <c r="E22" s="10"/>
      <c r="F22" s="10"/>
      <c r="G22" s="10"/>
      <c r="H22" s="10"/>
      <c r="I22" s="10"/>
      <c r="J22" s="10"/>
      <c r="K22" s="10"/>
      <c r="L22" s="10"/>
      <c r="M22" s="10"/>
      <c r="N22" s="10"/>
    </row>
    <row r="23" customHeight="1" spans="1:14">
      <c r="A23" s="8">
        <v>21</v>
      </c>
      <c r="B23" s="9" t="s">
        <v>80</v>
      </c>
      <c r="C23" s="10"/>
      <c r="D23" s="10"/>
      <c r="E23" s="10"/>
      <c r="F23" s="10"/>
      <c r="G23" s="10"/>
      <c r="H23" s="10"/>
      <c r="I23" s="10"/>
      <c r="J23" s="10"/>
      <c r="K23" s="10"/>
      <c r="L23" s="10"/>
      <c r="M23" s="10"/>
      <c r="N23" s="10"/>
    </row>
  </sheetData>
  <sheetProtection formatCells="0" insertHyperlinks="0" autoFilter="0"/>
  <mergeCells count="5">
    <mergeCell ref="A1:B1"/>
    <mergeCell ref="C1:G1"/>
    <mergeCell ref="H1:J1"/>
    <mergeCell ref="K1:L1"/>
    <mergeCell ref="M1:N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V151"/>
  <sheetViews>
    <sheetView zoomScale="55" zoomScaleNormal="55" workbookViewId="0">
      <pane xSplit="2" ySplit="4" topLeftCell="C5" activePane="bottomRight" state="frozen"/>
      <selection/>
      <selection pane="topRight"/>
      <selection pane="bottomLeft"/>
      <selection pane="bottomRight" activeCell="C19" sqref="C19"/>
    </sheetView>
  </sheetViews>
  <sheetFormatPr defaultColWidth="9" defaultRowHeight="13.8"/>
  <cols>
    <col min="1" max="1" width="20.4814814814815" style="277" customWidth="1"/>
    <col min="2" max="2" width="40.8796296296296" style="278" customWidth="1"/>
    <col min="3" max="3" width="14.6296296296296" style="279" customWidth="1"/>
    <col min="4" max="4" width="10.1296296296296" style="279" customWidth="1"/>
    <col min="5" max="5" width="9" style="279"/>
    <col min="6" max="6" width="14.6296296296296" style="279" customWidth="1"/>
    <col min="7" max="8" width="9" style="279"/>
    <col min="9" max="9" width="17.6296296296296" style="279" customWidth="1"/>
    <col min="10" max="11" width="9" style="279"/>
    <col min="12" max="12" width="18.75" style="279" customWidth="1"/>
    <col min="13" max="14" width="9" style="279"/>
    <col min="15" max="15" width="17.3796296296296" style="279" customWidth="1"/>
    <col min="16" max="17" width="9" style="279"/>
    <col min="18" max="18" width="17.1296296296296" style="279" customWidth="1"/>
    <col min="19" max="16384" width="9" style="279"/>
  </cols>
  <sheetData>
    <row r="3" s="274" customFormat="1" ht="28" customHeight="1" spans="1:22">
      <c r="A3" s="280"/>
      <c r="B3" s="281"/>
      <c r="C3" s="280" t="s">
        <v>44</v>
      </c>
      <c r="D3" s="280"/>
      <c r="E3" s="280"/>
      <c r="F3" s="280" t="s">
        <v>45</v>
      </c>
      <c r="G3" s="280"/>
      <c r="H3" s="280"/>
      <c r="I3" s="280" t="s">
        <v>46</v>
      </c>
      <c r="J3" s="280"/>
      <c r="K3" s="280"/>
      <c r="L3" s="280" t="s">
        <v>47</v>
      </c>
      <c r="M3" s="280"/>
      <c r="N3" s="280"/>
      <c r="O3" s="280" t="s">
        <v>48</v>
      </c>
      <c r="P3" s="280"/>
      <c r="Q3" s="280"/>
      <c r="R3" s="280" t="s">
        <v>49</v>
      </c>
      <c r="S3" s="280"/>
      <c r="T3" s="280"/>
      <c r="U3" s="280"/>
      <c r="V3" s="280"/>
    </row>
    <row r="4" s="274" customFormat="1" ht="28" customHeight="1" spans="1:22">
      <c r="A4" s="280"/>
      <c r="B4" s="281"/>
      <c r="C4" s="282" t="s">
        <v>50</v>
      </c>
      <c r="D4" s="280" t="s">
        <v>51</v>
      </c>
      <c r="E4" s="280" t="s">
        <v>52</v>
      </c>
      <c r="F4" s="282" t="s">
        <v>50</v>
      </c>
      <c r="G4" s="280" t="s">
        <v>51</v>
      </c>
      <c r="H4" s="280" t="s">
        <v>52</v>
      </c>
      <c r="I4" s="282" t="s">
        <v>50</v>
      </c>
      <c r="J4" s="280" t="s">
        <v>51</v>
      </c>
      <c r="K4" s="280" t="s">
        <v>52</v>
      </c>
      <c r="L4" s="282" t="s">
        <v>50</v>
      </c>
      <c r="M4" s="280" t="s">
        <v>51</v>
      </c>
      <c r="N4" s="280" t="s">
        <v>52</v>
      </c>
      <c r="O4" s="282" t="s">
        <v>50</v>
      </c>
      <c r="P4" s="280" t="s">
        <v>51</v>
      </c>
      <c r="Q4" s="280" t="s">
        <v>52</v>
      </c>
      <c r="R4" s="282" t="s">
        <v>50</v>
      </c>
      <c r="S4" s="280" t="s">
        <v>51</v>
      </c>
      <c r="T4" s="280" t="s">
        <v>52</v>
      </c>
      <c r="U4" s="280"/>
      <c r="V4" s="280"/>
    </row>
    <row r="5" s="275" customFormat="1" ht="32.25" customHeight="1" spans="1:22">
      <c r="A5" s="280" t="s">
        <v>23</v>
      </c>
      <c r="B5" s="283" t="s">
        <v>53</v>
      </c>
      <c r="C5" s="280"/>
      <c r="D5" s="280"/>
      <c r="E5" s="280">
        <f>D5*8</f>
        <v>0</v>
      </c>
      <c r="F5" s="280"/>
      <c r="G5" s="280"/>
      <c r="H5" s="280">
        <f>G5*8</f>
        <v>0</v>
      </c>
      <c r="I5" s="280"/>
      <c r="J5" s="280"/>
      <c r="K5" s="280">
        <f>J5*8</f>
        <v>0</v>
      </c>
      <c r="L5" s="280"/>
      <c r="M5" s="280"/>
      <c r="N5" s="280">
        <f>M5*8</f>
        <v>0</v>
      </c>
      <c r="O5" s="280"/>
      <c r="P5" s="280"/>
      <c r="Q5" s="280">
        <f>P5*8</f>
        <v>0</v>
      </c>
      <c r="R5" s="280"/>
      <c r="S5" s="280"/>
      <c r="T5" s="280">
        <f>S5*8</f>
        <v>0</v>
      </c>
      <c r="U5" s="280">
        <f>E5+H5+K5+N5+Q5+T5</f>
        <v>0</v>
      </c>
      <c r="V5" s="280">
        <f>U5+U6+U7+U8+U9+U10+U11</f>
        <v>10</v>
      </c>
    </row>
    <row r="6" s="275" customFormat="1" ht="28" customHeight="1" spans="1:22">
      <c r="A6" s="280"/>
      <c r="B6" s="283" t="s">
        <v>54</v>
      </c>
      <c r="C6" s="282" t="s">
        <v>55</v>
      </c>
      <c r="D6" s="280">
        <v>1</v>
      </c>
      <c r="E6" s="280">
        <f>D6*4</f>
        <v>4</v>
      </c>
      <c r="F6" s="280"/>
      <c r="G6" s="280"/>
      <c r="H6" s="280">
        <f>G6*4</f>
        <v>0</v>
      </c>
      <c r="I6" s="280"/>
      <c r="J6" s="280"/>
      <c r="K6" s="280">
        <f>J6*4</f>
        <v>0</v>
      </c>
      <c r="L6" s="280"/>
      <c r="M6" s="280"/>
      <c r="N6" s="280">
        <f>M6*4</f>
        <v>0</v>
      </c>
      <c r="O6" s="280"/>
      <c r="P6" s="280"/>
      <c r="Q6" s="280">
        <f>P6*4</f>
        <v>0</v>
      </c>
      <c r="R6" s="280"/>
      <c r="S6" s="280"/>
      <c r="T6" s="280">
        <f>S6*4</f>
        <v>0</v>
      </c>
      <c r="U6" s="280">
        <f t="shared" ref="U6:U37" si="0">E6+H6+K6+N6+Q6+T6</f>
        <v>4</v>
      </c>
      <c r="V6" s="280"/>
    </row>
    <row r="7" s="275" customFormat="1" ht="28" customHeight="1" spans="1:22">
      <c r="A7" s="280"/>
      <c r="B7" s="283" t="s">
        <v>56</v>
      </c>
      <c r="C7" s="280"/>
      <c r="D7" s="280"/>
      <c r="E7" s="280">
        <f>D7*8</f>
        <v>0</v>
      </c>
      <c r="F7" s="280"/>
      <c r="G7" s="280"/>
      <c r="H7" s="280">
        <f>G7*8</f>
        <v>0</v>
      </c>
      <c r="I7" s="280"/>
      <c r="J7" s="280"/>
      <c r="K7" s="280">
        <f>J7*8</f>
        <v>0</v>
      </c>
      <c r="L7" s="280"/>
      <c r="M7" s="280"/>
      <c r="N7" s="280">
        <f>M7*8</f>
        <v>0</v>
      </c>
      <c r="O7" s="280"/>
      <c r="P7" s="280"/>
      <c r="Q7" s="280">
        <f>P7*8</f>
        <v>0</v>
      </c>
      <c r="R7" s="280"/>
      <c r="S7" s="280"/>
      <c r="T7" s="280">
        <f>S7*8</f>
        <v>0</v>
      </c>
      <c r="U7" s="280">
        <f t="shared" si="0"/>
        <v>0</v>
      </c>
      <c r="V7" s="280"/>
    </row>
    <row r="8" s="275" customFormat="1" ht="28" customHeight="1" spans="1:22">
      <c r="A8" s="280"/>
      <c r="B8" s="283" t="s">
        <v>57</v>
      </c>
      <c r="C8" s="280"/>
      <c r="D8" s="280"/>
      <c r="E8" s="280">
        <f>D8*4</f>
        <v>0</v>
      </c>
      <c r="F8" s="280"/>
      <c r="G8" s="280"/>
      <c r="H8" s="280">
        <f>G8*4</f>
        <v>0</v>
      </c>
      <c r="I8" s="282" t="s">
        <v>55</v>
      </c>
      <c r="J8" s="280">
        <v>1</v>
      </c>
      <c r="K8" s="280">
        <f>J8*4</f>
        <v>4</v>
      </c>
      <c r="L8" s="280"/>
      <c r="M8" s="280"/>
      <c r="N8" s="280">
        <f>M8*4</f>
        <v>0</v>
      </c>
      <c r="O8" s="280"/>
      <c r="P8" s="280"/>
      <c r="Q8" s="280">
        <f>P8*4</f>
        <v>0</v>
      </c>
      <c r="R8" s="280"/>
      <c r="S8" s="280"/>
      <c r="T8" s="280">
        <f>S8*4</f>
        <v>0</v>
      </c>
      <c r="U8" s="280">
        <f t="shared" si="0"/>
        <v>4</v>
      </c>
      <c r="V8" s="280"/>
    </row>
    <row r="9" s="275" customFormat="1" ht="28" customHeight="1" spans="1:22">
      <c r="A9" s="280"/>
      <c r="B9" s="283" t="s">
        <v>58</v>
      </c>
      <c r="C9" s="280"/>
      <c r="D9" s="280"/>
      <c r="E9" s="280">
        <f>D9*6</f>
        <v>0</v>
      </c>
      <c r="F9" s="280"/>
      <c r="G9" s="280"/>
      <c r="H9" s="280">
        <f>G9*6</f>
        <v>0</v>
      </c>
      <c r="I9" s="280"/>
      <c r="J9" s="280"/>
      <c r="K9" s="280">
        <f>J9*6</f>
        <v>0</v>
      </c>
      <c r="L9" s="280"/>
      <c r="M9" s="280"/>
      <c r="N9" s="280">
        <f>M9*6</f>
        <v>0</v>
      </c>
      <c r="O9" s="280"/>
      <c r="P9" s="280"/>
      <c r="Q9" s="280">
        <f>P9*6</f>
        <v>0</v>
      </c>
      <c r="R9" s="280"/>
      <c r="S9" s="280"/>
      <c r="T9" s="280">
        <f>S9*6</f>
        <v>0</v>
      </c>
      <c r="U9" s="280">
        <f t="shared" si="0"/>
        <v>0</v>
      </c>
      <c r="V9" s="280"/>
    </row>
    <row r="10" s="275" customFormat="1" ht="28" customHeight="1" spans="1:22">
      <c r="A10" s="280"/>
      <c r="B10" s="283" t="s">
        <v>59</v>
      </c>
      <c r="C10" s="280"/>
      <c r="D10" s="280"/>
      <c r="E10" s="280">
        <f>D10*2</f>
        <v>0</v>
      </c>
      <c r="F10" s="280"/>
      <c r="G10" s="280"/>
      <c r="H10" s="280">
        <f>G10*2</f>
        <v>0</v>
      </c>
      <c r="I10" s="280"/>
      <c r="J10" s="280"/>
      <c r="K10" s="280">
        <f>J10*2</f>
        <v>0</v>
      </c>
      <c r="L10" s="282" t="s">
        <v>60</v>
      </c>
      <c r="M10" s="280">
        <v>1</v>
      </c>
      <c r="N10" s="280">
        <f>M10*2</f>
        <v>2</v>
      </c>
      <c r="O10" s="280"/>
      <c r="P10" s="280"/>
      <c r="Q10" s="280">
        <f>P10*2</f>
        <v>0</v>
      </c>
      <c r="R10" s="280"/>
      <c r="S10" s="280"/>
      <c r="T10" s="280">
        <f>S10*2</f>
        <v>0</v>
      </c>
      <c r="U10" s="280">
        <f t="shared" si="0"/>
        <v>2</v>
      </c>
      <c r="V10" s="280"/>
    </row>
    <row r="11" s="275" customFormat="1" ht="28" customHeight="1" spans="1:22">
      <c r="A11" s="280"/>
      <c r="B11" s="281" t="s">
        <v>61</v>
      </c>
      <c r="C11" s="280"/>
      <c r="D11" s="280"/>
      <c r="E11" s="280">
        <f>D11*2</f>
        <v>0</v>
      </c>
      <c r="F11" s="280"/>
      <c r="G11" s="280"/>
      <c r="H11" s="280">
        <f>G11*2</f>
        <v>0</v>
      </c>
      <c r="I11" s="280"/>
      <c r="J11" s="280"/>
      <c r="K11" s="280">
        <f>J11*2</f>
        <v>0</v>
      </c>
      <c r="L11" s="280"/>
      <c r="M11" s="280"/>
      <c r="N11" s="280">
        <f>M11*2</f>
        <v>0</v>
      </c>
      <c r="O11" s="280"/>
      <c r="P11" s="280"/>
      <c r="Q11" s="280">
        <f>P11*2</f>
        <v>0</v>
      </c>
      <c r="R11" s="280"/>
      <c r="S11" s="280"/>
      <c r="T11" s="280">
        <f>S11*2</f>
        <v>0</v>
      </c>
      <c r="U11" s="280">
        <f t="shared" si="0"/>
        <v>0</v>
      </c>
      <c r="V11" s="280"/>
    </row>
    <row r="12" s="275" customFormat="1" ht="28" customHeight="1" spans="1:22">
      <c r="A12" s="280" t="s">
        <v>24</v>
      </c>
      <c r="B12" s="283" t="s">
        <v>53</v>
      </c>
      <c r="C12" s="280"/>
      <c r="D12" s="280"/>
      <c r="E12" s="280">
        <f>D12*8</f>
        <v>0</v>
      </c>
      <c r="F12" s="280"/>
      <c r="G12" s="280"/>
      <c r="H12" s="280">
        <f>G12*8</f>
        <v>0</v>
      </c>
      <c r="I12" s="280"/>
      <c r="J12" s="280"/>
      <c r="K12" s="280">
        <f>J12*8</f>
        <v>0</v>
      </c>
      <c r="L12" s="280"/>
      <c r="M12" s="280"/>
      <c r="N12" s="280">
        <f>M12*8</f>
        <v>0</v>
      </c>
      <c r="O12" s="280"/>
      <c r="P12" s="280"/>
      <c r="Q12" s="280">
        <f>P12*8</f>
        <v>0</v>
      </c>
      <c r="R12" s="280"/>
      <c r="S12" s="280"/>
      <c r="T12" s="280">
        <f>S12*8</f>
        <v>0</v>
      </c>
      <c r="U12" s="280">
        <f t="shared" si="0"/>
        <v>0</v>
      </c>
      <c r="V12" s="280">
        <f>U12+U13+U14+U15+U16+U17+U18</f>
        <v>8</v>
      </c>
    </row>
    <row r="13" s="275" customFormat="1" ht="28" customHeight="1" spans="1:22">
      <c r="A13" s="280"/>
      <c r="B13" s="283" t="s">
        <v>54</v>
      </c>
      <c r="C13" s="282" t="s">
        <v>62</v>
      </c>
      <c r="D13" s="280">
        <v>1</v>
      </c>
      <c r="E13" s="280">
        <f>D13*4</f>
        <v>4</v>
      </c>
      <c r="F13" s="280"/>
      <c r="G13" s="280"/>
      <c r="H13" s="280">
        <f>G13*4</f>
        <v>0</v>
      </c>
      <c r="I13" s="280"/>
      <c r="J13" s="280"/>
      <c r="K13" s="280">
        <f>J13*4</f>
        <v>0</v>
      </c>
      <c r="L13" s="280"/>
      <c r="M13" s="280"/>
      <c r="N13" s="280">
        <f>M13*4</f>
        <v>0</v>
      </c>
      <c r="O13" s="280"/>
      <c r="P13" s="280"/>
      <c r="Q13" s="280">
        <f>P13*4</f>
        <v>0</v>
      </c>
      <c r="R13" s="280"/>
      <c r="S13" s="280"/>
      <c r="T13" s="280">
        <f>S13*4</f>
        <v>0</v>
      </c>
      <c r="U13" s="280">
        <f t="shared" si="0"/>
        <v>4</v>
      </c>
      <c r="V13" s="280"/>
    </row>
    <row r="14" s="275" customFormat="1" ht="28" customHeight="1" spans="1:22">
      <c r="A14" s="280"/>
      <c r="B14" s="283" t="s">
        <v>56</v>
      </c>
      <c r="C14" s="280"/>
      <c r="D14" s="280"/>
      <c r="E14" s="280">
        <f>D14*8</f>
        <v>0</v>
      </c>
      <c r="F14" s="280"/>
      <c r="G14" s="280"/>
      <c r="H14" s="280">
        <f>G14*8</f>
        <v>0</v>
      </c>
      <c r="I14" s="280"/>
      <c r="J14" s="280"/>
      <c r="K14" s="280">
        <f>J14*8</f>
        <v>0</v>
      </c>
      <c r="L14" s="280"/>
      <c r="M14" s="280"/>
      <c r="N14" s="280">
        <f>M14*8</f>
        <v>0</v>
      </c>
      <c r="O14" s="280"/>
      <c r="P14" s="280"/>
      <c r="Q14" s="280">
        <f>P14*8</f>
        <v>0</v>
      </c>
      <c r="R14" s="280"/>
      <c r="S14" s="280"/>
      <c r="T14" s="280">
        <f>S14*8</f>
        <v>0</v>
      </c>
      <c r="U14" s="280">
        <f t="shared" si="0"/>
        <v>0</v>
      </c>
      <c r="V14" s="280"/>
    </row>
    <row r="15" s="275" customFormat="1" ht="28" customHeight="1" spans="1:22">
      <c r="A15" s="280"/>
      <c r="B15" s="283" t="s">
        <v>57</v>
      </c>
      <c r="C15" s="280"/>
      <c r="D15" s="280"/>
      <c r="E15" s="280">
        <f>D15*4</f>
        <v>0</v>
      </c>
      <c r="F15" s="280"/>
      <c r="G15" s="280"/>
      <c r="H15" s="280">
        <f>G15*4</f>
        <v>0</v>
      </c>
      <c r="I15" s="280"/>
      <c r="J15" s="280"/>
      <c r="K15" s="280">
        <f>J15*4</f>
        <v>0</v>
      </c>
      <c r="L15" s="280"/>
      <c r="M15" s="280"/>
      <c r="N15" s="280">
        <f>M15*4</f>
        <v>0</v>
      </c>
      <c r="O15" s="282" t="s">
        <v>62</v>
      </c>
      <c r="P15" s="280">
        <v>1</v>
      </c>
      <c r="Q15" s="280">
        <f>P15*4</f>
        <v>4</v>
      </c>
      <c r="R15" s="280"/>
      <c r="S15" s="280"/>
      <c r="T15" s="280">
        <f>S15*4</f>
        <v>0</v>
      </c>
      <c r="U15" s="280">
        <f t="shared" si="0"/>
        <v>4</v>
      </c>
      <c r="V15" s="280"/>
    </row>
    <row r="16" s="275" customFormat="1" ht="28" customHeight="1" spans="1:22">
      <c r="A16" s="280"/>
      <c r="B16" s="283" t="s">
        <v>58</v>
      </c>
      <c r="C16" s="280"/>
      <c r="D16" s="280"/>
      <c r="E16" s="280">
        <f>D16*6</f>
        <v>0</v>
      </c>
      <c r="F16" s="280"/>
      <c r="G16" s="280"/>
      <c r="H16" s="280">
        <f>G16*6</f>
        <v>0</v>
      </c>
      <c r="I16" s="280"/>
      <c r="J16" s="280"/>
      <c r="K16" s="280">
        <f>J16*6</f>
        <v>0</v>
      </c>
      <c r="L16" s="280"/>
      <c r="M16" s="280"/>
      <c r="N16" s="280">
        <f>M16*6</f>
        <v>0</v>
      </c>
      <c r="O16" s="280"/>
      <c r="P16" s="280"/>
      <c r="Q16" s="280">
        <f>P16*6</f>
        <v>0</v>
      </c>
      <c r="R16" s="280"/>
      <c r="S16" s="280"/>
      <c r="T16" s="280">
        <f>S16*6</f>
        <v>0</v>
      </c>
      <c r="U16" s="280">
        <f t="shared" si="0"/>
        <v>0</v>
      </c>
      <c r="V16" s="280"/>
    </row>
    <row r="17" s="275" customFormat="1" ht="28" customHeight="1" spans="1:22">
      <c r="A17" s="280"/>
      <c r="B17" s="283" t="s">
        <v>59</v>
      </c>
      <c r="C17" s="280"/>
      <c r="D17" s="280"/>
      <c r="E17" s="280">
        <f>D17*2</f>
        <v>0</v>
      </c>
      <c r="F17" s="280"/>
      <c r="G17" s="280"/>
      <c r="H17" s="280">
        <f>G17*2</f>
        <v>0</v>
      </c>
      <c r="I17" s="280"/>
      <c r="J17" s="280"/>
      <c r="K17" s="280">
        <f>J17*2</f>
        <v>0</v>
      </c>
      <c r="L17" s="280"/>
      <c r="M17" s="280"/>
      <c r="N17" s="280">
        <f>M17*2</f>
        <v>0</v>
      </c>
      <c r="O17" s="280"/>
      <c r="P17" s="280"/>
      <c r="Q17" s="280">
        <f>P17*2</f>
        <v>0</v>
      </c>
      <c r="R17" s="280"/>
      <c r="S17" s="280"/>
      <c r="T17" s="280">
        <f>S17*2</f>
        <v>0</v>
      </c>
      <c r="U17" s="280">
        <f t="shared" si="0"/>
        <v>0</v>
      </c>
      <c r="V17" s="280"/>
    </row>
    <row r="18" s="275" customFormat="1" ht="28" customHeight="1" spans="1:22">
      <c r="A18" s="280"/>
      <c r="B18" s="281" t="s">
        <v>61</v>
      </c>
      <c r="C18" s="280"/>
      <c r="D18" s="280"/>
      <c r="E18" s="280">
        <f>D18*2</f>
        <v>0</v>
      </c>
      <c r="F18" s="280"/>
      <c r="G18" s="280"/>
      <c r="H18" s="280">
        <f>G18*2</f>
        <v>0</v>
      </c>
      <c r="I18" s="280"/>
      <c r="J18" s="280"/>
      <c r="K18" s="280">
        <f>J18*2</f>
        <v>0</v>
      </c>
      <c r="L18" s="280"/>
      <c r="M18" s="280"/>
      <c r="N18" s="280">
        <f>M18*2</f>
        <v>0</v>
      </c>
      <c r="O18" s="280"/>
      <c r="P18" s="280"/>
      <c r="Q18" s="280">
        <f>P18*2</f>
        <v>0</v>
      </c>
      <c r="R18" s="280"/>
      <c r="S18" s="280"/>
      <c r="T18" s="280">
        <f>S18*2</f>
        <v>0</v>
      </c>
      <c r="U18" s="280">
        <f t="shared" si="0"/>
        <v>0</v>
      </c>
      <c r="V18" s="280"/>
    </row>
    <row r="19" s="276" customFormat="1" ht="28" customHeight="1" spans="1:22">
      <c r="A19" s="284" t="s">
        <v>25</v>
      </c>
      <c r="B19" s="285" t="s">
        <v>53</v>
      </c>
      <c r="C19" s="286" t="s">
        <v>63</v>
      </c>
      <c r="D19" s="284">
        <v>1</v>
      </c>
      <c r="E19" s="284">
        <f>D19*8</f>
        <v>8</v>
      </c>
      <c r="F19" s="284"/>
      <c r="G19" s="284"/>
      <c r="H19" s="284">
        <f>G19*8</f>
        <v>0</v>
      </c>
      <c r="I19" s="284"/>
      <c r="J19" s="284"/>
      <c r="K19" s="284">
        <f>J19*8</f>
        <v>0</v>
      </c>
      <c r="L19" s="284"/>
      <c r="M19" s="284"/>
      <c r="N19" s="284">
        <f>M19*8</f>
        <v>0</v>
      </c>
      <c r="O19" s="284"/>
      <c r="P19" s="284"/>
      <c r="Q19" s="284">
        <f>P19*8</f>
        <v>0</v>
      </c>
      <c r="R19" s="284"/>
      <c r="S19" s="284"/>
      <c r="T19" s="284">
        <f>S19*8</f>
        <v>0</v>
      </c>
      <c r="U19" s="284">
        <f t="shared" si="0"/>
        <v>8</v>
      </c>
      <c r="V19" s="284">
        <f>U19+U20+U21+U22+U23+U24+U25</f>
        <v>12</v>
      </c>
    </row>
    <row r="20" s="276" customFormat="1" ht="28" customHeight="1" spans="1:22">
      <c r="A20" s="284"/>
      <c r="B20" s="285" t="s">
        <v>54</v>
      </c>
      <c r="C20" s="284"/>
      <c r="D20" s="284"/>
      <c r="E20" s="284">
        <f>D20*4</f>
        <v>0</v>
      </c>
      <c r="F20" s="284"/>
      <c r="G20" s="284"/>
      <c r="H20" s="284">
        <f>G20*4</f>
        <v>0</v>
      </c>
      <c r="I20" s="284"/>
      <c r="J20" s="284"/>
      <c r="K20" s="284">
        <f>J20*4</f>
        <v>0</v>
      </c>
      <c r="L20" s="284"/>
      <c r="M20" s="284"/>
      <c r="N20" s="284">
        <f>M20*4</f>
        <v>0</v>
      </c>
      <c r="O20" s="284"/>
      <c r="P20" s="284"/>
      <c r="Q20" s="284">
        <f>P20*4</f>
        <v>0</v>
      </c>
      <c r="R20" s="284"/>
      <c r="S20" s="284"/>
      <c r="T20" s="284">
        <f>S20*4</f>
        <v>0</v>
      </c>
      <c r="U20" s="284">
        <f t="shared" si="0"/>
        <v>0</v>
      </c>
      <c r="V20" s="284"/>
    </row>
    <row r="21" s="276" customFormat="1" ht="28" customHeight="1" spans="1:22">
      <c r="A21" s="284"/>
      <c r="B21" s="285" t="s">
        <v>56</v>
      </c>
      <c r="C21" s="284"/>
      <c r="D21" s="284"/>
      <c r="E21" s="284">
        <f>D21*8</f>
        <v>0</v>
      </c>
      <c r="F21" s="284"/>
      <c r="G21" s="284"/>
      <c r="H21" s="284">
        <f>G21*8</f>
        <v>0</v>
      </c>
      <c r="I21" s="284"/>
      <c r="J21" s="284"/>
      <c r="K21" s="284">
        <f>J21*8</f>
        <v>0</v>
      </c>
      <c r="L21" s="284"/>
      <c r="M21" s="284"/>
      <c r="N21" s="284">
        <f>M21*8</f>
        <v>0</v>
      </c>
      <c r="O21" s="284"/>
      <c r="P21" s="284"/>
      <c r="Q21" s="284">
        <f>P21*8</f>
        <v>0</v>
      </c>
      <c r="R21" s="284"/>
      <c r="S21" s="284"/>
      <c r="T21" s="284">
        <f>S21*8</f>
        <v>0</v>
      </c>
      <c r="U21" s="284">
        <f t="shared" si="0"/>
        <v>0</v>
      </c>
      <c r="V21" s="284"/>
    </row>
    <row r="22" s="276" customFormat="1" ht="28" customHeight="1" spans="1:22">
      <c r="A22" s="284"/>
      <c r="B22" s="285" t="s">
        <v>57</v>
      </c>
      <c r="C22" s="284"/>
      <c r="D22" s="284"/>
      <c r="E22" s="284">
        <f>D22*4</f>
        <v>0</v>
      </c>
      <c r="F22" s="284"/>
      <c r="G22" s="284"/>
      <c r="H22" s="284">
        <f>G22*4</f>
        <v>0</v>
      </c>
      <c r="I22" s="284"/>
      <c r="J22" s="284"/>
      <c r="K22" s="284">
        <f>J22*4</f>
        <v>0</v>
      </c>
      <c r="L22" s="284"/>
      <c r="M22" s="284"/>
      <c r="N22" s="284">
        <f>M22*4</f>
        <v>0</v>
      </c>
      <c r="O22" s="286" t="s">
        <v>64</v>
      </c>
      <c r="P22" s="284">
        <v>1</v>
      </c>
      <c r="Q22" s="284">
        <f>P22*4</f>
        <v>4</v>
      </c>
      <c r="R22" s="284"/>
      <c r="S22" s="284"/>
      <c r="T22" s="284">
        <f>S22*4</f>
        <v>0</v>
      </c>
      <c r="U22" s="284">
        <f t="shared" si="0"/>
        <v>4</v>
      </c>
      <c r="V22" s="284"/>
    </row>
    <row r="23" s="276" customFormat="1" ht="28" customHeight="1" spans="1:22">
      <c r="A23" s="284"/>
      <c r="B23" s="285" t="s">
        <v>58</v>
      </c>
      <c r="C23" s="284"/>
      <c r="D23" s="284"/>
      <c r="E23" s="284">
        <f>D23*6</f>
        <v>0</v>
      </c>
      <c r="F23" s="284"/>
      <c r="G23" s="284"/>
      <c r="H23" s="284">
        <f>G23*6</f>
        <v>0</v>
      </c>
      <c r="I23" s="284"/>
      <c r="J23" s="284"/>
      <c r="K23" s="284">
        <f>J23*6</f>
        <v>0</v>
      </c>
      <c r="L23" s="284"/>
      <c r="M23" s="284"/>
      <c r="N23" s="284">
        <f>M23*6</f>
        <v>0</v>
      </c>
      <c r="O23" s="284"/>
      <c r="P23" s="284"/>
      <c r="Q23" s="284">
        <f>P23*6</f>
        <v>0</v>
      </c>
      <c r="R23" s="284"/>
      <c r="S23" s="284"/>
      <c r="T23" s="284">
        <f>S23*6</f>
        <v>0</v>
      </c>
      <c r="U23" s="284">
        <f t="shared" si="0"/>
        <v>0</v>
      </c>
      <c r="V23" s="284"/>
    </row>
    <row r="24" s="276" customFormat="1" ht="28" customHeight="1" spans="1:22">
      <c r="A24" s="284"/>
      <c r="B24" s="285" t="s">
        <v>59</v>
      </c>
      <c r="C24" s="284"/>
      <c r="D24" s="284"/>
      <c r="E24" s="284">
        <f>D24*2</f>
        <v>0</v>
      </c>
      <c r="F24" s="284"/>
      <c r="G24" s="284"/>
      <c r="H24" s="284">
        <f>G24*2</f>
        <v>0</v>
      </c>
      <c r="I24" s="284"/>
      <c r="J24" s="284"/>
      <c r="K24" s="284">
        <f>J24*2</f>
        <v>0</v>
      </c>
      <c r="L24" s="284"/>
      <c r="M24" s="284"/>
      <c r="N24" s="284">
        <f>M24*2</f>
        <v>0</v>
      </c>
      <c r="O24" s="284"/>
      <c r="P24" s="284"/>
      <c r="Q24" s="284">
        <f>P24*2</f>
        <v>0</v>
      </c>
      <c r="R24" s="284"/>
      <c r="S24" s="284"/>
      <c r="T24" s="284">
        <f>S24*2</f>
        <v>0</v>
      </c>
      <c r="U24" s="284">
        <f t="shared" si="0"/>
        <v>0</v>
      </c>
      <c r="V24" s="284"/>
    </row>
    <row r="25" s="276" customFormat="1" ht="28" customHeight="1" spans="1:22">
      <c r="A25" s="284"/>
      <c r="B25" s="287" t="s">
        <v>61</v>
      </c>
      <c r="C25" s="284"/>
      <c r="D25" s="284"/>
      <c r="E25" s="284">
        <f>D25*2</f>
        <v>0</v>
      </c>
      <c r="F25" s="284"/>
      <c r="G25" s="284"/>
      <c r="H25" s="284">
        <f>G25*2</f>
        <v>0</v>
      </c>
      <c r="I25" s="284"/>
      <c r="J25" s="284"/>
      <c r="K25" s="284">
        <f>J25*2</f>
        <v>0</v>
      </c>
      <c r="L25" s="284"/>
      <c r="M25" s="284"/>
      <c r="N25" s="284">
        <f>M25*2</f>
        <v>0</v>
      </c>
      <c r="O25" s="284"/>
      <c r="P25" s="284"/>
      <c r="Q25" s="284">
        <f>P25*2</f>
        <v>0</v>
      </c>
      <c r="R25" s="284"/>
      <c r="S25" s="284"/>
      <c r="T25" s="284">
        <f>S25*2</f>
        <v>0</v>
      </c>
      <c r="U25" s="284">
        <f t="shared" si="0"/>
        <v>0</v>
      </c>
      <c r="V25" s="284"/>
    </row>
    <row r="26" s="275" customFormat="1" ht="28" customHeight="1" spans="1:22">
      <c r="A26" s="280" t="s">
        <v>26</v>
      </c>
      <c r="B26" s="283" t="s">
        <v>53</v>
      </c>
      <c r="C26" s="280"/>
      <c r="D26" s="280"/>
      <c r="E26" s="280">
        <f>D26*8</f>
        <v>0</v>
      </c>
      <c r="F26" s="280"/>
      <c r="G26" s="280"/>
      <c r="H26" s="280">
        <f>G26*8</f>
        <v>0</v>
      </c>
      <c r="I26" s="280"/>
      <c r="J26" s="280"/>
      <c r="K26" s="280">
        <f>J26*8</f>
        <v>0</v>
      </c>
      <c r="L26" s="280"/>
      <c r="M26" s="280"/>
      <c r="N26" s="280">
        <f>M26*8</f>
        <v>0</v>
      </c>
      <c r="O26" s="280"/>
      <c r="P26" s="280"/>
      <c r="Q26" s="280">
        <f>P26*8</f>
        <v>0</v>
      </c>
      <c r="R26" s="280"/>
      <c r="S26" s="280"/>
      <c r="T26" s="280">
        <f>S26*8</f>
        <v>0</v>
      </c>
      <c r="U26" s="280">
        <f t="shared" si="0"/>
        <v>0</v>
      </c>
      <c r="V26" s="280">
        <f>U26+U27+U28+U29+U30+U31+U32</f>
        <v>12</v>
      </c>
    </row>
    <row r="27" s="275" customFormat="1" ht="28" customHeight="1" spans="1:22">
      <c r="A27" s="280"/>
      <c r="B27" s="283" t="s">
        <v>54</v>
      </c>
      <c r="C27" s="282" t="s">
        <v>65</v>
      </c>
      <c r="D27" s="280">
        <v>1</v>
      </c>
      <c r="E27" s="280">
        <f>D27*4</f>
        <v>4</v>
      </c>
      <c r="F27" s="282" t="s">
        <v>66</v>
      </c>
      <c r="G27" s="280">
        <v>1</v>
      </c>
      <c r="H27" s="280">
        <f>G27*4</f>
        <v>4</v>
      </c>
      <c r="I27" s="280"/>
      <c r="J27" s="280"/>
      <c r="K27" s="280">
        <f>J27*4</f>
        <v>0</v>
      </c>
      <c r="L27" s="280"/>
      <c r="M27" s="280"/>
      <c r="N27" s="280">
        <f>M27*4</f>
        <v>0</v>
      </c>
      <c r="O27" s="280"/>
      <c r="P27" s="280"/>
      <c r="Q27" s="280">
        <f>P27*4</f>
        <v>0</v>
      </c>
      <c r="R27" s="280"/>
      <c r="S27" s="280"/>
      <c r="T27" s="280">
        <f>S27*4</f>
        <v>0</v>
      </c>
      <c r="U27" s="280">
        <f t="shared" si="0"/>
        <v>8</v>
      </c>
      <c r="V27" s="280"/>
    </row>
    <row r="28" s="275" customFormat="1" ht="28" customHeight="1" spans="1:22">
      <c r="A28" s="280"/>
      <c r="B28" s="283" t="s">
        <v>56</v>
      </c>
      <c r="C28" s="280"/>
      <c r="D28" s="280"/>
      <c r="E28" s="280">
        <f>D28*8</f>
        <v>0</v>
      </c>
      <c r="F28" s="280"/>
      <c r="G28" s="280"/>
      <c r="H28" s="280">
        <f>G28*8</f>
        <v>0</v>
      </c>
      <c r="I28" s="280"/>
      <c r="J28" s="280"/>
      <c r="K28" s="280">
        <f>J28*8</f>
        <v>0</v>
      </c>
      <c r="L28" s="280"/>
      <c r="M28" s="280"/>
      <c r="N28" s="280">
        <f>M28*8</f>
        <v>0</v>
      </c>
      <c r="O28" s="280"/>
      <c r="P28" s="280"/>
      <c r="Q28" s="280">
        <f>P28*8</f>
        <v>0</v>
      </c>
      <c r="R28" s="280"/>
      <c r="S28" s="280"/>
      <c r="T28" s="280">
        <f>S28*8</f>
        <v>0</v>
      </c>
      <c r="U28" s="280">
        <f t="shared" si="0"/>
        <v>0</v>
      </c>
      <c r="V28" s="280"/>
    </row>
    <row r="29" s="275" customFormat="1" ht="28" customHeight="1" spans="1:22">
      <c r="A29" s="280"/>
      <c r="B29" s="283" t="s">
        <v>57</v>
      </c>
      <c r="C29" s="280"/>
      <c r="D29" s="280"/>
      <c r="E29" s="280">
        <f>D29*4</f>
        <v>0</v>
      </c>
      <c r="F29" s="280"/>
      <c r="G29" s="280"/>
      <c r="H29" s="280">
        <f>G29*4</f>
        <v>0</v>
      </c>
      <c r="I29" s="282" t="s">
        <v>66</v>
      </c>
      <c r="J29" s="280">
        <v>1</v>
      </c>
      <c r="K29" s="280">
        <f>J29*4</f>
        <v>4</v>
      </c>
      <c r="L29" s="280"/>
      <c r="M29" s="280"/>
      <c r="N29" s="280">
        <f>M29*4</f>
        <v>0</v>
      </c>
      <c r="O29" s="280"/>
      <c r="P29" s="280"/>
      <c r="Q29" s="280">
        <f>P29*4</f>
        <v>0</v>
      </c>
      <c r="R29" s="280"/>
      <c r="S29" s="280"/>
      <c r="T29" s="280">
        <f>S29*4</f>
        <v>0</v>
      </c>
      <c r="U29" s="280">
        <f t="shared" si="0"/>
        <v>4</v>
      </c>
      <c r="V29" s="280"/>
    </row>
    <row r="30" s="275" customFormat="1" ht="28" customHeight="1" spans="1:22">
      <c r="A30" s="280"/>
      <c r="B30" s="283" t="s">
        <v>58</v>
      </c>
      <c r="C30" s="280"/>
      <c r="D30" s="280"/>
      <c r="E30" s="280">
        <f>D30*6</f>
        <v>0</v>
      </c>
      <c r="F30" s="280"/>
      <c r="G30" s="280"/>
      <c r="H30" s="280">
        <f>G30*6</f>
        <v>0</v>
      </c>
      <c r="I30" s="280"/>
      <c r="J30" s="280"/>
      <c r="K30" s="280">
        <f>J30*6</f>
        <v>0</v>
      </c>
      <c r="L30" s="280"/>
      <c r="M30" s="280"/>
      <c r="N30" s="280">
        <f>M30*6</f>
        <v>0</v>
      </c>
      <c r="O30" s="280"/>
      <c r="P30" s="280"/>
      <c r="Q30" s="280">
        <f>P30*6</f>
        <v>0</v>
      </c>
      <c r="R30" s="280"/>
      <c r="S30" s="280"/>
      <c r="T30" s="280">
        <f>S30*6</f>
        <v>0</v>
      </c>
      <c r="U30" s="280">
        <f t="shared" si="0"/>
        <v>0</v>
      </c>
      <c r="V30" s="280"/>
    </row>
    <row r="31" s="275" customFormat="1" ht="28" customHeight="1" spans="1:22">
      <c r="A31" s="280"/>
      <c r="B31" s="283" t="s">
        <v>59</v>
      </c>
      <c r="C31" s="280"/>
      <c r="D31" s="280"/>
      <c r="E31" s="280">
        <f>D31*2</f>
        <v>0</v>
      </c>
      <c r="F31" s="280"/>
      <c r="G31" s="280"/>
      <c r="H31" s="280">
        <f>G31*2</f>
        <v>0</v>
      </c>
      <c r="I31" s="280"/>
      <c r="J31" s="280"/>
      <c r="K31" s="280">
        <f>J31*2</f>
        <v>0</v>
      </c>
      <c r="L31" s="280"/>
      <c r="M31" s="280"/>
      <c r="N31" s="280">
        <f>M31*2</f>
        <v>0</v>
      </c>
      <c r="O31" s="280"/>
      <c r="P31" s="280"/>
      <c r="Q31" s="280">
        <f>P31*2</f>
        <v>0</v>
      </c>
      <c r="R31" s="280"/>
      <c r="S31" s="280"/>
      <c r="T31" s="280">
        <f>S31*2</f>
        <v>0</v>
      </c>
      <c r="U31" s="280">
        <f t="shared" si="0"/>
        <v>0</v>
      </c>
      <c r="V31" s="280"/>
    </row>
    <row r="32" s="275" customFormat="1" ht="28" customHeight="1" spans="1:22">
      <c r="A32" s="280"/>
      <c r="B32" s="281" t="s">
        <v>61</v>
      </c>
      <c r="C32" s="280"/>
      <c r="D32" s="280"/>
      <c r="E32" s="280">
        <f>D32*2</f>
        <v>0</v>
      </c>
      <c r="F32" s="280"/>
      <c r="G32" s="280"/>
      <c r="H32" s="280">
        <f>G32*2</f>
        <v>0</v>
      </c>
      <c r="I32" s="280"/>
      <c r="J32" s="280"/>
      <c r="K32" s="280">
        <f>J32*2</f>
        <v>0</v>
      </c>
      <c r="L32" s="280"/>
      <c r="M32" s="280"/>
      <c r="N32" s="280">
        <f>M32*2</f>
        <v>0</v>
      </c>
      <c r="O32" s="280"/>
      <c r="P32" s="280"/>
      <c r="Q32" s="280">
        <f>P32*2</f>
        <v>0</v>
      </c>
      <c r="R32" s="280"/>
      <c r="S32" s="280"/>
      <c r="T32" s="280">
        <f>S32*2</f>
        <v>0</v>
      </c>
      <c r="U32" s="280">
        <f t="shared" si="0"/>
        <v>0</v>
      </c>
      <c r="V32" s="280"/>
    </row>
    <row r="33" s="276" customFormat="1" ht="28" customHeight="1" spans="1:22">
      <c r="A33" s="284" t="s">
        <v>27</v>
      </c>
      <c r="B33" s="285" t="s">
        <v>53</v>
      </c>
      <c r="C33" s="284"/>
      <c r="D33" s="284"/>
      <c r="E33" s="284">
        <f>D33*8</f>
        <v>0</v>
      </c>
      <c r="F33" s="284"/>
      <c r="G33" s="284"/>
      <c r="H33" s="284">
        <f>G33*8</f>
        <v>0</v>
      </c>
      <c r="I33" s="286" t="s">
        <v>67</v>
      </c>
      <c r="J33" s="284">
        <v>1</v>
      </c>
      <c r="K33" s="284">
        <f>J33*8</f>
        <v>8</v>
      </c>
      <c r="L33" s="284"/>
      <c r="M33" s="284"/>
      <c r="N33" s="284">
        <f>M33*8</f>
        <v>0</v>
      </c>
      <c r="O33" s="284"/>
      <c r="P33" s="284"/>
      <c r="Q33" s="284">
        <f>P33*8</f>
        <v>0</v>
      </c>
      <c r="R33" s="284"/>
      <c r="S33" s="284"/>
      <c r="T33" s="284">
        <f>S33*8</f>
        <v>0</v>
      </c>
      <c r="U33" s="284">
        <f t="shared" si="0"/>
        <v>8</v>
      </c>
      <c r="V33" s="284">
        <f>U33+U34+U35+U36+U37+U38+U39</f>
        <v>10</v>
      </c>
    </row>
    <row r="34" s="276" customFormat="1" ht="28" customHeight="1" spans="1:22">
      <c r="A34" s="284"/>
      <c r="B34" s="285" t="s">
        <v>54</v>
      </c>
      <c r="C34" s="286" t="s">
        <v>68</v>
      </c>
      <c r="D34" s="284">
        <v>0</v>
      </c>
      <c r="E34" s="284">
        <f>D34*4</f>
        <v>0</v>
      </c>
      <c r="F34" s="284"/>
      <c r="G34" s="284"/>
      <c r="H34" s="284">
        <f>G34*4</f>
        <v>0</v>
      </c>
      <c r="I34" s="284"/>
      <c r="J34" s="284"/>
      <c r="K34" s="284">
        <f>J34*4</f>
        <v>0</v>
      </c>
      <c r="L34" s="284"/>
      <c r="M34" s="284"/>
      <c r="N34" s="284">
        <f>M34*4</f>
        <v>0</v>
      </c>
      <c r="O34" s="284"/>
      <c r="P34" s="284"/>
      <c r="Q34" s="284">
        <f>P34*4</f>
        <v>0</v>
      </c>
      <c r="R34" s="284"/>
      <c r="S34" s="284"/>
      <c r="T34" s="284">
        <f>S34*4</f>
        <v>0</v>
      </c>
      <c r="U34" s="284">
        <f t="shared" si="0"/>
        <v>0</v>
      </c>
      <c r="V34" s="284"/>
    </row>
    <row r="35" s="276" customFormat="1" ht="28" customHeight="1" spans="1:22">
      <c r="A35" s="284"/>
      <c r="B35" s="285" t="s">
        <v>56</v>
      </c>
      <c r="C35" s="284"/>
      <c r="D35" s="284"/>
      <c r="E35" s="284">
        <f>D35*8</f>
        <v>0</v>
      </c>
      <c r="F35" s="284"/>
      <c r="G35" s="284"/>
      <c r="H35" s="284">
        <f>G35*8</f>
        <v>0</v>
      </c>
      <c r="I35" s="284"/>
      <c r="J35" s="284"/>
      <c r="K35" s="284">
        <f>J35*8</f>
        <v>0</v>
      </c>
      <c r="L35" s="284"/>
      <c r="M35" s="284"/>
      <c r="N35" s="284">
        <f>M35*8</f>
        <v>0</v>
      </c>
      <c r="O35" s="284"/>
      <c r="P35" s="284"/>
      <c r="Q35" s="284">
        <f>P35*8</f>
        <v>0</v>
      </c>
      <c r="R35" s="284"/>
      <c r="S35" s="284"/>
      <c r="T35" s="284">
        <f>S35*8</f>
        <v>0</v>
      </c>
      <c r="U35" s="284">
        <f t="shared" si="0"/>
        <v>0</v>
      </c>
      <c r="V35" s="284"/>
    </row>
    <row r="36" s="276" customFormat="1" ht="28" customHeight="1" spans="1:22">
      <c r="A36" s="284"/>
      <c r="B36" s="285" t="s">
        <v>57</v>
      </c>
      <c r="C36" s="284"/>
      <c r="D36" s="284"/>
      <c r="E36" s="284">
        <f>D36*4</f>
        <v>0</v>
      </c>
      <c r="F36" s="284"/>
      <c r="G36" s="284"/>
      <c r="H36" s="284">
        <f>G36*4</f>
        <v>0</v>
      </c>
      <c r="I36" s="284"/>
      <c r="J36" s="284"/>
      <c r="K36" s="284">
        <f>J36*4</f>
        <v>0</v>
      </c>
      <c r="L36" s="284"/>
      <c r="M36" s="284"/>
      <c r="N36" s="284">
        <f>M36*4</f>
        <v>0</v>
      </c>
      <c r="O36" s="284"/>
      <c r="P36" s="284"/>
      <c r="Q36" s="284">
        <f>P36*4</f>
        <v>0</v>
      </c>
      <c r="R36" s="284"/>
      <c r="S36" s="284"/>
      <c r="T36" s="284">
        <f>S36*4</f>
        <v>0</v>
      </c>
      <c r="U36" s="284">
        <f t="shared" si="0"/>
        <v>0</v>
      </c>
      <c r="V36" s="284"/>
    </row>
    <row r="37" s="276" customFormat="1" ht="28" customHeight="1" spans="1:22">
      <c r="A37" s="284"/>
      <c r="B37" s="285" t="s">
        <v>58</v>
      </c>
      <c r="C37" s="284"/>
      <c r="D37" s="284"/>
      <c r="E37" s="284">
        <f>D37*6</f>
        <v>0</v>
      </c>
      <c r="F37" s="284"/>
      <c r="G37" s="284"/>
      <c r="H37" s="284">
        <f>G37*6</f>
        <v>0</v>
      </c>
      <c r="I37" s="284"/>
      <c r="J37" s="284"/>
      <c r="K37" s="284">
        <f>J37*6</f>
        <v>0</v>
      </c>
      <c r="L37" s="284"/>
      <c r="M37" s="284"/>
      <c r="N37" s="284">
        <f>M37*6</f>
        <v>0</v>
      </c>
      <c r="O37" s="284"/>
      <c r="P37" s="284"/>
      <c r="Q37" s="284">
        <f>P37*6</f>
        <v>0</v>
      </c>
      <c r="R37" s="284"/>
      <c r="S37" s="284"/>
      <c r="T37" s="284">
        <f>S37*6</f>
        <v>0</v>
      </c>
      <c r="U37" s="284">
        <f t="shared" si="0"/>
        <v>0</v>
      </c>
      <c r="V37" s="284"/>
    </row>
    <row r="38" s="276" customFormat="1" ht="28" customHeight="1" spans="1:22">
      <c r="A38" s="284"/>
      <c r="B38" s="285" t="s">
        <v>59</v>
      </c>
      <c r="C38" s="284"/>
      <c r="D38" s="284"/>
      <c r="E38" s="284">
        <f>D38*2</f>
        <v>0</v>
      </c>
      <c r="F38" s="284"/>
      <c r="G38" s="284"/>
      <c r="H38" s="284">
        <f>G38*2</f>
        <v>0</v>
      </c>
      <c r="I38" s="284"/>
      <c r="J38" s="284"/>
      <c r="K38" s="284">
        <f>J38*2</f>
        <v>0</v>
      </c>
      <c r="L38" s="286" t="s">
        <v>69</v>
      </c>
      <c r="M38" s="284">
        <v>1</v>
      </c>
      <c r="N38" s="284">
        <f>M38*2</f>
        <v>2</v>
      </c>
      <c r="O38" s="284"/>
      <c r="P38" s="284"/>
      <c r="Q38" s="284">
        <f>P38*2</f>
        <v>0</v>
      </c>
      <c r="R38" s="284"/>
      <c r="S38" s="284"/>
      <c r="T38" s="284">
        <f>S38*2</f>
        <v>0</v>
      </c>
      <c r="U38" s="284">
        <f t="shared" ref="U38:U69" si="1">E38+H38+K38+N38+Q38+T38</f>
        <v>2</v>
      </c>
      <c r="V38" s="284"/>
    </row>
    <row r="39" s="276" customFormat="1" ht="28" customHeight="1" spans="1:22">
      <c r="A39" s="284"/>
      <c r="B39" s="287" t="s">
        <v>61</v>
      </c>
      <c r="C39" s="284"/>
      <c r="D39" s="284"/>
      <c r="E39" s="284">
        <f>D39*2</f>
        <v>0</v>
      </c>
      <c r="F39" s="284"/>
      <c r="G39" s="284"/>
      <c r="H39" s="284">
        <f>G39*2</f>
        <v>0</v>
      </c>
      <c r="I39" s="284"/>
      <c r="J39" s="284"/>
      <c r="K39" s="284">
        <f>J39*2</f>
        <v>0</v>
      </c>
      <c r="L39" s="284"/>
      <c r="M39" s="284"/>
      <c r="N39" s="284">
        <f>M39*2</f>
        <v>0</v>
      </c>
      <c r="O39" s="284"/>
      <c r="P39" s="284"/>
      <c r="Q39" s="284">
        <f>P39*2</f>
        <v>0</v>
      </c>
      <c r="R39" s="284"/>
      <c r="S39" s="284"/>
      <c r="T39" s="284">
        <f>S39*2</f>
        <v>0</v>
      </c>
      <c r="U39" s="284">
        <f t="shared" si="1"/>
        <v>0</v>
      </c>
      <c r="V39" s="284"/>
    </row>
    <row r="40" s="275" customFormat="1" ht="28" customHeight="1" spans="1:22">
      <c r="A40" s="280" t="s">
        <v>28</v>
      </c>
      <c r="B40" s="283" t="s">
        <v>53</v>
      </c>
      <c r="C40" s="280"/>
      <c r="D40" s="280"/>
      <c r="E40" s="280">
        <f>D40*8</f>
        <v>0</v>
      </c>
      <c r="F40" s="282" t="s">
        <v>70</v>
      </c>
      <c r="G40" s="280">
        <v>1</v>
      </c>
      <c r="H40" s="280">
        <f>G40*8</f>
        <v>8</v>
      </c>
      <c r="I40" s="280"/>
      <c r="J40" s="280"/>
      <c r="K40" s="280">
        <f>J40*8</f>
        <v>0</v>
      </c>
      <c r="L40" s="280"/>
      <c r="M40" s="280"/>
      <c r="N40" s="280">
        <f>M40*8</f>
        <v>0</v>
      </c>
      <c r="O40" s="280"/>
      <c r="P40" s="280"/>
      <c r="Q40" s="280">
        <f>P40*8</f>
        <v>0</v>
      </c>
      <c r="R40" s="280"/>
      <c r="S40" s="280"/>
      <c r="T40" s="280">
        <f>S40*8</f>
        <v>0</v>
      </c>
      <c r="U40" s="280">
        <f t="shared" si="1"/>
        <v>8</v>
      </c>
      <c r="V40" s="280">
        <f>U40+U41+U42+U43+U44+U45+U46</f>
        <v>8</v>
      </c>
    </row>
    <row r="41" s="275" customFormat="1" ht="28" customHeight="1" spans="1:22">
      <c r="A41" s="280"/>
      <c r="B41" s="283" t="s">
        <v>54</v>
      </c>
      <c r="C41" s="282" t="s">
        <v>70</v>
      </c>
      <c r="D41" s="280">
        <v>1</v>
      </c>
      <c r="E41" s="280">
        <v>0</v>
      </c>
      <c r="F41" s="280"/>
      <c r="G41" s="280"/>
      <c r="H41" s="280">
        <f>G41*4</f>
        <v>0</v>
      </c>
      <c r="I41" s="280"/>
      <c r="J41" s="280"/>
      <c r="K41" s="280">
        <f>J41*4</f>
        <v>0</v>
      </c>
      <c r="L41" s="280"/>
      <c r="M41" s="280"/>
      <c r="N41" s="280">
        <f>M41*4</f>
        <v>0</v>
      </c>
      <c r="O41" s="280"/>
      <c r="P41" s="280"/>
      <c r="Q41" s="280">
        <f>P41*4</f>
        <v>0</v>
      </c>
      <c r="R41" s="280"/>
      <c r="S41" s="280"/>
      <c r="T41" s="280">
        <f>S41*4</f>
        <v>0</v>
      </c>
      <c r="U41" s="280">
        <f t="shared" si="1"/>
        <v>0</v>
      </c>
      <c r="V41" s="280"/>
    </row>
    <row r="42" s="275" customFormat="1" ht="28" customHeight="1" spans="1:22">
      <c r="A42" s="280"/>
      <c r="B42" s="283" t="s">
        <v>56</v>
      </c>
      <c r="C42" s="280"/>
      <c r="D42" s="280"/>
      <c r="E42" s="280">
        <f>D42*8</f>
        <v>0</v>
      </c>
      <c r="F42" s="280"/>
      <c r="G42" s="280"/>
      <c r="H42" s="280">
        <f>G42*8</f>
        <v>0</v>
      </c>
      <c r="I42" s="280"/>
      <c r="J42" s="280"/>
      <c r="K42" s="280">
        <f>J42*8</f>
        <v>0</v>
      </c>
      <c r="L42" s="280"/>
      <c r="M42" s="280"/>
      <c r="N42" s="280">
        <f>M42*8</f>
        <v>0</v>
      </c>
      <c r="O42" s="280"/>
      <c r="P42" s="280"/>
      <c r="Q42" s="280">
        <f>P42*8</f>
        <v>0</v>
      </c>
      <c r="R42" s="280"/>
      <c r="S42" s="280"/>
      <c r="T42" s="280">
        <f>S42*8</f>
        <v>0</v>
      </c>
      <c r="U42" s="280">
        <f t="shared" si="1"/>
        <v>0</v>
      </c>
      <c r="V42" s="280"/>
    </row>
    <row r="43" s="275" customFormat="1" ht="28" customHeight="1" spans="1:22">
      <c r="A43" s="280"/>
      <c r="B43" s="283" t="s">
        <v>57</v>
      </c>
      <c r="C43" s="280"/>
      <c r="D43" s="280"/>
      <c r="E43" s="280">
        <f>D43*4</f>
        <v>0</v>
      </c>
      <c r="F43" s="280"/>
      <c r="G43" s="280"/>
      <c r="H43" s="280">
        <f>G43*4</f>
        <v>0</v>
      </c>
      <c r="I43" s="280"/>
      <c r="J43" s="280"/>
      <c r="K43" s="280">
        <f>J43*4</f>
        <v>0</v>
      </c>
      <c r="L43" s="280"/>
      <c r="M43" s="280"/>
      <c r="N43" s="280">
        <f>M43*4</f>
        <v>0</v>
      </c>
      <c r="O43" s="280"/>
      <c r="P43" s="280"/>
      <c r="Q43" s="280">
        <f>P43*4</f>
        <v>0</v>
      </c>
      <c r="R43" s="280"/>
      <c r="S43" s="280"/>
      <c r="T43" s="280">
        <f>S43*4</f>
        <v>0</v>
      </c>
      <c r="U43" s="280">
        <f t="shared" si="1"/>
        <v>0</v>
      </c>
      <c r="V43" s="280"/>
    </row>
    <row r="44" s="275" customFormat="1" ht="28" customHeight="1" spans="1:22">
      <c r="A44" s="280"/>
      <c r="B44" s="283" t="s">
        <v>58</v>
      </c>
      <c r="C44" s="280"/>
      <c r="D44" s="280"/>
      <c r="E44" s="280">
        <f>D44*6</f>
        <v>0</v>
      </c>
      <c r="F44" s="280"/>
      <c r="G44" s="280"/>
      <c r="H44" s="280">
        <f>G44*6</f>
        <v>0</v>
      </c>
      <c r="I44" s="280"/>
      <c r="J44" s="280"/>
      <c r="K44" s="280">
        <f>J44*6</f>
        <v>0</v>
      </c>
      <c r="L44" s="280"/>
      <c r="M44" s="280"/>
      <c r="N44" s="280">
        <f>M44*6</f>
        <v>0</v>
      </c>
      <c r="O44" s="280"/>
      <c r="P44" s="280"/>
      <c r="Q44" s="280">
        <f>P44*6</f>
        <v>0</v>
      </c>
      <c r="R44" s="280"/>
      <c r="S44" s="280"/>
      <c r="T44" s="280">
        <f>S44*6</f>
        <v>0</v>
      </c>
      <c r="U44" s="280">
        <f t="shared" si="1"/>
        <v>0</v>
      </c>
      <c r="V44" s="280"/>
    </row>
    <row r="45" s="275" customFormat="1" ht="28" customHeight="1" spans="1:22">
      <c r="A45" s="280"/>
      <c r="B45" s="283" t="s">
        <v>59</v>
      </c>
      <c r="C45" s="280"/>
      <c r="D45" s="280"/>
      <c r="E45" s="280">
        <f>D45*2</f>
        <v>0</v>
      </c>
      <c r="F45" s="280"/>
      <c r="G45" s="280"/>
      <c r="H45" s="280">
        <f>G45*2</f>
        <v>0</v>
      </c>
      <c r="I45" s="282" t="s">
        <v>71</v>
      </c>
      <c r="J45" s="280"/>
      <c r="K45" s="280">
        <f>J45*2</f>
        <v>0</v>
      </c>
      <c r="L45" s="280"/>
      <c r="M45" s="280"/>
      <c r="N45" s="280">
        <f>M45*2</f>
        <v>0</v>
      </c>
      <c r="O45" s="280"/>
      <c r="P45" s="280"/>
      <c r="Q45" s="280">
        <f>P45*2</f>
        <v>0</v>
      </c>
      <c r="R45" s="280"/>
      <c r="S45" s="280"/>
      <c r="T45" s="280">
        <f>S45*2</f>
        <v>0</v>
      </c>
      <c r="U45" s="280">
        <f t="shared" si="1"/>
        <v>0</v>
      </c>
      <c r="V45" s="280"/>
    </row>
    <row r="46" s="275" customFormat="1" ht="28" customHeight="1" spans="1:22">
      <c r="A46" s="280"/>
      <c r="B46" s="281" t="s">
        <v>61</v>
      </c>
      <c r="C46" s="280"/>
      <c r="D46" s="280"/>
      <c r="E46" s="280">
        <f>D46*2</f>
        <v>0</v>
      </c>
      <c r="F46" s="280"/>
      <c r="G46" s="280"/>
      <c r="H46" s="280">
        <f>G46*2</f>
        <v>0</v>
      </c>
      <c r="I46" s="280"/>
      <c r="J46" s="280"/>
      <c r="K46" s="280">
        <f>J46*2</f>
        <v>0</v>
      </c>
      <c r="L46" s="280"/>
      <c r="M46" s="280"/>
      <c r="N46" s="280">
        <f>M46*2</f>
        <v>0</v>
      </c>
      <c r="O46" s="280"/>
      <c r="P46" s="280"/>
      <c r="Q46" s="280">
        <f>P46*2</f>
        <v>0</v>
      </c>
      <c r="R46" s="280"/>
      <c r="S46" s="280"/>
      <c r="T46" s="280">
        <f>S46*2</f>
        <v>0</v>
      </c>
      <c r="U46" s="280">
        <f t="shared" si="1"/>
        <v>0</v>
      </c>
      <c r="V46" s="280"/>
    </row>
    <row r="47" s="275" customFormat="1" ht="28" customHeight="1" spans="1:22">
      <c r="A47" s="280" t="s">
        <v>29</v>
      </c>
      <c r="B47" s="283" t="s">
        <v>53</v>
      </c>
      <c r="C47" s="280"/>
      <c r="D47" s="280"/>
      <c r="E47" s="280">
        <f>D47*8</f>
        <v>0</v>
      </c>
      <c r="F47" s="280"/>
      <c r="G47" s="280"/>
      <c r="H47" s="280">
        <f>G47*8</f>
        <v>0</v>
      </c>
      <c r="I47" s="280"/>
      <c r="J47" s="280"/>
      <c r="K47" s="280">
        <f>J47*8</f>
        <v>0</v>
      </c>
      <c r="L47" s="280"/>
      <c r="M47" s="280"/>
      <c r="N47" s="280">
        <f>M47*8</f>
        <v>0</v>
      </c>
      <c r="O47" s="280"/>
      <c r="P47" s="280"/>
      <c r="Q47" s="280">
        <f>P47*8</f>
        <v>0</v>
      </c>
      <c r="R47" s="280"/>
      <c r="S47" s="280"/>
      <c r="T47" s="280">
        <f>S47*8</f>
        <v>0</v>
      </c>
      <c r="U47" s="280">
        <f t="shared" si="1"/>
        <v>0</v>
      </c>
      <c r="V47" s="280">
        <f>U47+U48+U49+U50+U51+U52+U53</f>
        <v>4</v>
      </c>
    </row>
    <row r="48" s="275" customFormat="1" ht="28" customHeight="1" spans="1:22">
      <c r="A48" s="280"/>
      <c r="B48" s="283" t="s">
        <v>54</v>
      </c>
      <c r="C48" s="282" t="s">
        <v>72</v>
      </c>
      <c r="D48" s="280">
        <v>1</v>
      </c>
      <c r="E48" s="280">
        <f>D48*4</f>
        <v>4</v>
      </c>
      <c r="F48" s="280"/>
      <c r="G48" s="280"/>
      <c r="H48" s="280">
        <f>G48*4</f>
        <v>0</v>
      </c>
      <c r="I48" s="280"/>
      <c r="J48" s="280"/>
      <c r="K48" s="280">
        <f>J48*4</f>
        <v>0</v>
      </c>
      <c r="L48" s="280"/>
      <c r="M48" s="280"/>
      <c r="N48" s="280">
        <f>M48*4</f>
        <v>0</v>
      </c>
      <c r="O48" s="280"/>
      <c r="P48" s="280"/>
      <c r="Q48" s="280">
        <f>P48*4</f>
        <v>0</v>
      </c>
      <c r="R48" s="280"/>
      <c r="S48" s="280"/>
      <c r="T48" s="280">
        <f>S48*4</f>
        <v>0</v>
      </c>
      <c r="U48" s="280">
        <f t="shared" si="1"/>
        <v>4</v>
      </c>
      <c r="V48" s="280"/>
    </row>
    <row r="49" s="275" customFormat="1" ht="28" customHeight="1" spans="1:22">
      <c r="A49" s="280"/>
      <c r="B49" s="283" t="s">
        <v>56</v>
      </c>
      <c r="C49" s="280"/>
      <c r="D49" s="280"/>
      <c r="E49" s="280">
        <f>D49*8</f>
        <v>0</v>
      </c>
      <c r="F49" s="280"/>
      <c r="G49" s="280"/>
      <c r="H49" s="280">
        <f>G49*8</f>
        <v>0</v>
      </c>
      <c r="I49" s="280"/>
      <c r="J49" s="280"/>
      <c r="K49" s="280">
        <f>J49*8</f>
        <v>0</v>
      </c>
      <c r="L49" s="280"/>
      <c r="M49" s="280"/>
      <c r="N49" s="280">
        <f>M49*8</f>
        <v>0</v>
      </c>
      <c r="O49" s="280"/>
      <c r="P49" s="280"/>
      <c r="Q49" s="280">
        <f>P49*8</f>
        <v>0</v>
      </c>
      <c r="R49" s="280"/>
      <c r="S49" s="280"/>
      <c r="T49" s="280">
        <f>S49*8</f>
        <v>0</v>
      </c>
      <c r="U49" s="280">
        <f t="shared" si="1"/>
        <v>0</v>
      </c>
      <c r="V49" s="280"/>
    </row>
    <row r="50" s="275" customFormat="1" ht="28" customHeight="1" spans="1:22">
      <c r="A50" s="280"/>
      <c r="B50" s="283" t="s">
        <v>57</v>
      </c>
      <c r="C50" s="280"/>
      <c r="D50" s="280"/>
      <c r="E50" s="280">
        <f>D50*4</f>
        <v>0</v>
      </c>
      <c r="F50" s="280"/>
      <c r="G50" s="280"/>
      <c r="H50" s="280">
        <f>G50*4</f>
        <v>0</v>
      </c>
      <c r="I50" s="280"/>
      <c r="J50" s="280"/>
      <c r="K50" s="280">
        <f>J50*4</f>
        <v>0</v>
      </c>
      <c r="L50" s="280"/>
      <c r="M50" s="280"/>
      <c r="N50" s="280">
        <f>M50*4</f>
        <v>0</v>
      </c>
      <c r="O50" s="280"/>
      <c r="P50" s="280"/>
      <c r="Q50" s="280">
        <f>P50*4</f>
        <v>0</v>
      </c>
      <c r="R50" s="280"/>
      <c r="S50" s="280"/>
      <c r="T50" s="280">
        <f>S50*4</f>
        <v>0</v>
      </c>
      <c r="U50" s="280">
        <f t="shared" si="1"/>
        <v>0</v>
      </c>
      <c r="V50" s="280"/>
    </row>
    <row r="51" s="275" customFormat="1" ht="28" customHeight="1" spans="1:22">
      <c r="A51" s="280"/>
      <c r="B51" s="283" t="s">
        <v>58</v>
      </c>
      <c r="C51" s="280"/>
      <c r="D51" s="280"/>
      <c r="E51" s="280">
        <f>D51*6</f>
        <v>0</v>
      </c>
      <c r="F51" s="280"/>
      <c r="G51" s="280"/>
      <c r="H51" s="280">
        <f>G51*6</f>
        <v>0</v>
      </c>
      <c r="I51" s="280"/>
      <c r="J51" s="280"/>
      <c r="K51" s="280">
        <f>J51*6</f>
        <v>0</v>
      </c>
      <c r="L51" s="280"/>
      <c r="M51" s="280"/>
      <c r="N51" s="280">
        <f>M51*6</f>
        <v>0</v>
      </c>
      <c r="O51" s="280"/>
      <c r="P51" s="280"/>
      <c r="Q51" s="280">
        <f>P51*6</f>
        <v>0</v>
      </c>
      <c r="R51" s="280"/>
      <c r="S51" s="280"/>
      <c r="T51" s="280">
        <f>S51*6</f>
        <v>0</v>
      </c>
      <c r="U51" s="280">
        <f t="shared" si="1"/>
        <v>0</v>
      </c>
      <c r="V51" s="280"/>
    </row>
    <row r="52" s="275" customFormat="1" ht="28" customHeight="1" spans="1:22">
      <c r="A52" s="280"/>
      <c r="B52" s="283" t="s">
        <v>59</v>
      </c>
      <c r="C52" s="280"/>
      <c r="D52" s="280"/>
      <c r="E52" s="280">
        <f>D52*2</f>
        <v>0</v>
      </c>
      <c r="F52" s="280"/>
      <c r="G52" s="280"/>
      <c r="H52" s="280">
        <f>G52*2</f>
        <v>0</v>
      </c>
      <c r="I52" s="280"/>
      <c r="J52" s="280"/>
      <c r="K52" s="280">
        <f>J52*2</f>
        <v>0</v>
      </c>
      <c r="L52" s="280"/>
      <c r="M52" s="280"/>
      <c r="N52" s="280">
        <f>M52*2</f>
        <v>0</v>
      </c>
      <c r="O52" s="280"/>
      <c r="P52" s="280"/>
      <c r="Q52" s="280">
        <f>P52*2</f>
        <v>0</v>
      </c>
      <c r="R52" s="280"/>
      <c r="S52" s="280"/>
      <c r="T52" s="280">
        <f>S52*2</f>
        <v>0</v>
      </c>
      <c r="U52" s="280">
        <f t="shared" si="1"/>
        <v>0</v>
      </c>
      <c r="V52" s="280"/>
    </row>
    <row r="53" s="275" customFormat="1" ht="28" customHeight="1" spans="1:22">
      <c r="A53" s="280"/>
      <c r="B53" s="281" t="s">
        <v>61</v>
      </c>
      <c r="C53" s="280"/>
      <c r="D53" s="280"/>
      <c r="E53" s="280">
        <f>D53*2</f>
        <v>0</v>
      </c>
      <c r="F53" s="280"/>
      <c r="G53" s="280"/>
      <c r="H53" s="280">
        <f>G53*2</f>
        <v>0</v>
      </c>
      <c r="I53" s="280"/>
      <c r="J53" s="280"/>
      <c r="K53" s="280">
        <f>J53*2</f>
        <v>0</v>
      </c>
      <c r="L53" s="280"/>
      <c r="M53" s="280"/>
      <c r="N53" s="280">
        <f>M53*2</f>
        <v>0</v>
      </c>
      <c r="O53" s="280"/>
      <c r="P53" s="280"/>
      <c r="Q53" s="280">
        <f>P53*2</f>
        <v>0</v>
      </c>
      <c r="R53" s="280"/>
      <c r="S53" s="280"/>
      <c r="T53" s="280">
        <f>S53*2</f>
        <v>0</v>
      </c>
      <c r="U53" s="280">
        <f t="shared" si="1"/>
        <v>0</v>
      </c>
      <c r="V53" s="280"/>
    </row>
    <row r="54" s="276" customFormat="1" ht="28" customHeight="1" spans="1:22">
      <c r="A54" s="284" t="s">
        <v>30</v>
      </c>
      <c r="B54" s="285" t="s">
        <v>53</v>
      </c>
      <c r="C54" s="284"/>
      <c r="D54" s="284"/>
      <c r="E54" s="284">
        <f>D54*8</f>
        <v>0</v>
      </c>
      <c r="F54" s="284"/>
      <c r="G54" s="284"/>
      <c r="H54" s="284">
        <f>G54*8</f>
        <v>0</v>
      </c>
      <c r="I54" s="284"/>
      <c r="J54" s="284"/>
      <c r="K54" s="284">
        <f>J54*8</f>
        <v>0</v>
      </c>
      <c r="L54" s="284"/>
      <c r="M54" s="284"/>
      <c r="N54" s="284">
        <f>M54*8</f>
        <v>0</v>
      </c>
      <c r="O54" s="284"/>
      <c r="P54" s="284"/>
      <c r="Q54" s="284">
        <f>P54*8</f>
        <v>0</v>
      </c>
      <c r="R54" s="284"/>
      <c r="S54" s="284"/>
      <c r="T54" s="284">
        <f>S54*8</f>
        <v>0</v>
      </c>
      <c r="U54" s="284">
        <f t="shared" si="1"/>
        <v>0</v>
      </c>
      <c r="V54" s="284">
        <f>U54+U55+U56+U57+U58+U59+U60</f>
        <v>0</v>
      </c>
    </row>
    <row r="55" s="276" customFormat="1" ht="28" customHeight="1" spans="1:22">
      <c r="A55" s="284"/>
      <c r="B55" s="285" t="s">
        <v>54</v>
      </c>
      <c r="C55" s="284"/>
      <c r="D55" s="284"/>
      <c r="E55" s="284">
        <f>D55*4</f>
        <v>0</v>
      </c>
      <c r="F55" s="284"/>
      <c r="G55" s="284"/>
      <c r="H55" s="284">
        <f>G55*4</f>
        <v>0</v>
      </c>
      <c r="I55" s="284"/>
      <c r="J55" s="284"/>
      <c r="K55" s="284">
        <f>J55*4</f>
        <v>0</v>
      </c>
      <c r="L55" s="284"/>
      <c r="M55" s="284"/>
      <c r="N55" s="284">
        <f>M55*4</f>
        <v>0</v>
      </c>
      <c r="O55" s="284"/>
      <c r="P55" s="284"/>
      <c r="Q55" s="284">
        <f>P55*4</f>
        <v>0</v>
      </c>
      <c r="R55" s="284"/>
      <c r="S55" s="284"/>
      <c r="T55" s="284">
        <f>S55*4</f>
        <v>0</v>
      </c>
      <c r="U55" s="284">
        <f t="shared" si="1"/>
        <v>0</v>
      </c>
      <c r="V55" s="284"/>
    </row>
    <row r="56" s="276" customFormat="1" ht="28" customHeight="1" spans="1:22">
      <c r="A56" s="284"/>
      <c r="B56" s="285" t="s">
        <v>56</v>
      </c>
      <c r="C56" s="284"/>
      <c r="D56" s="284"/>
      <c r="E56" s="284">
        <f>D56*8</f>
        <v>0</v>
      </c>
      <c r="F56" s="284"/>
      <c r="G56" s="284"/>
      <c r="H56" s="284">
        <f>G56*8</f>
        <v>0</v>
      </c>
      <c r="I56" s="284"/>
      <c r="J56" s="284"/>
      <c r="K56" s="284">
        <f>J56*8</f>
        <v>0</v>
      </c>
      <c r="L56" s="284"/>
      <c r="M56" s="284"/>
      <c r="N56" s="284">
        <f>M56*8</f>
        <v>0</v>
      </c>
      <c r="O56" s="284"/>
      <c r="P56" s="284"/>
      <c r="Q56" s="284">
        <f>P56*8</f>
        <v>0</v>
      </c>
      <c r="R56" s="284"/>
      <c r="S56" s="284"/>
      <c r="T56" s="284">
        <f>S56*8</f>
        <v>0</v>
      </c>
      <c r="U56" s="284">
        <f t="shared" si="1"/>
        <v>0</v>
      </c>
      <c r="V56" s="284"/>
    </row>
    <row r="57" s="276" customFormat="1" ht="28" customHeight="1" spans="1:22">
      <c r="A57" s="284"/>
      <c r="B57" s="285" t="s">
        <v>57</v>
      </c>
      <c r="C57" s="284"/>
      <c r="D57" s="284"/>
      <c r="E57" s="284">
        <f>D57*4</f>
        <v>0</v>
      </c>
      <c r="F57" s="284"/>
      <c r="G57" s="284"/>
      <c r="H57" s="284">
        <f>G57*4</f>
        <v>0</v>
      </c>
      <c r="I57" s="284"/>
      <c r="J57" s="284"/>
      <c r="K57" s="284">
        <f>J57*4</f>
        <v>0</v>
      </c>
      <c r="L57" s="284"/>
      <c r="M57" s="284"/>
      <c r="N57" s="284">
        <f>M57*4</f>
        <v>0</v>
      </c>
      <c r="O57" s="284"/>
      <c r="P57" s="284"/>
      <c r="Q57" s="284">
        <f>P57*4</f>
        <v>0</v>
      </c>
      <c r="R57" s="284"/>
      <c r="S57" s="284"/>
      <c r="T57" s="284">
        <f>S57*4</f>
        <v>0</v>
      </c>
      <c r="U57" s="284">
        <f t="shared" si="1"/>
        <v>0</v>
      </c>
      <c r="V57" s="284"/>
    </row>
    <row r="58" s="276" customFormat="1" ht="28" customHeight="1" spans="1:22">
      <c r="A58" s="284"/>
      <c r="B58" s="285" t="s">
        <v>58</v>
      </c>
      <c r="C58" s="284"/>
      <c r="D58" s="284"/>
      <c r="E58" s="284">
        <f>D58*6</f>
        <v>0</v>
      </c>
      <c r="F58" s="284"/>
      <c r="G58" s="284"/>
      <c r="H58" s="284">
        <f>G58*6</f>
        <v>0</v>
      </c>
      <c r="I58" s="284"/>
      <c r="J58" s="284"/>
      <c r="K58" s="284">
        <f>J58*6</f>
        <v>0</v>
      </c>
      <c r="L58" s="284"/>
      <c r="M58" s="284"/>
      <c r="N58" s="284">
        <f>M58*6</f>
        <v>0</v>
      </c>
      <c r="O58" s="284"/>
      <c r="P58" s="284"/>
      <c r="Q58" s="284">
        <f>P58*6</f>
        <v>0</v>
      </c>
      <c r="R58" s="284"/>
      <c r="S58" s="284"/>
      <c r="T58" s="284">
        <f>S58*6</f>
        <v>0</v>
      </c>
      <c r="U58" s="284">
        <f t="shared" si="1"/>
        <v>0</v>
      </c>
      <c r="V58" s="284"/>
    </row>
    <row r="59" s="276" customFormat="1" ht="28" customHeight="1" spans="1:22">
      <c r="A59" s="284"/>
      <c r="B59" s="285" t="s">
        <v>59</v>
      </c>
      <c r="C59" s="284"/>
      <c r="D59" s="284"/>
      <c r="E59" s="284">
        <f>D59*2</f>
        <v>0</v>
      </c>
      <c r="F59" s="284"/>
      <c r="G59" s="284"/>
      <c r="H59" s="284">
        <f>G59*2</f>
        <v>0</v>
      </c>
      <c r="I59" s="284"/>
      <c r="J59" s="284"/>
      <c r="K59" s="284">
        <f>J59*2</f>
        <v>0</v>
      </c>
      <c r="L59" s="284"/>
      <c r="M59" s="284"/>
      <c r="N59" s="284">
        <f>M59*2</f>
        <v>0</v>
      </c>
      <c r="O59" s="284"/>
      <c r="P59" s="284"/>
      <c r="Q59" s="284">
        <f>P59*2</f>
        <v>0</v>
      </c>
      <c r="R59" s="284"/>
      <c r="S59" s="284"/>
      <c r="T59" s="284">
        <f>S59*2</f>
        <v>0</v>
      </c>
      <c r="U59" s="284">
        <f t="shared" si="1"/>
        <v>0</v>
      </c>
      <c r="V59" s="284"/>
    </row>
    <row r="60" s="276" customFormat="1" ht="28" customHeight="1" spans="1:22">
      <c r="A60" s="284"/>
      <c r="B60" s="287" t="s">
        <v>61</v>
      </c>
      <c r="C60" s="284"/>
      <c r="D60" s="284"/>
      <c r="E60" s="284">
        <f>D60*2</f>
        <v>0</v>
      </c>
      <c r="F60" s="284"/>
      <c r="G60" s="284"/>
      <c r="H60" s="284">
        <f>G60*2</f>
        <v>0</v>
      </c>
      <c r="I60" s="284"/>
      <c r="J60" s="284"/>
      <c r="K60" s="284">
        <f>J60*2</f>
        <v>0</v>
      </c>
      <c r="L60" s="284"/>
      <c r="M60" s="284"/>
      <c r="N60" s="284">
        <f>M60*2</f>
        <v>0</v>
      </c>
      <c r="O60" s="284"/>
      <c r="P60" s="284"/>
      <c r="Q60" s="284">
        <f>P60*2</f>
        <v>0</v>
      </c>
      <c r="R60" s="284"/>
      <c r="S60" s="284"/>
      <c r="T60" s="284">
        <f>S60*2</f>
        <v>0</v>
      </c>
      <c r="U60" s="284">
        <f t="shared" si="1"/>
        <v>0</v>
      </c>
      <c r="V60" s="284"/>
    </row>
    <row r="61" s="275" customFormat="1" ht="28" customHeight="1" spans="1:22">
      <c r="A61" s="280" t="s">
        <v>31</v>
      </c>
      <c r="B61" s="283" t="s">
        <v>53</v>
      </c>
      <c r="C61" s="282" t="s">
        <v>73</v>
      </c>
      <c r="D61" s="280">
        <v>1</v>
      </c>
      <c r="E61" s="280">
        <f>D61*8</f>
        <v>8</v>
      </c>
      <c r="F61" s="280"/>
      <c r="G61" s="280"/>
      <c r="H61" s="280">
        <f>G61*8</f>
        <v>0</v>
      </c>
      <c r="I61" s="280"/>
      <c r="J61" s="280"/>
      <c r="K61" s="280">
        <f>J61*8</f>
        <v>0</v>
      </c>
      <c r="L61" s="280"/>
      <c r="M61" s="280"/>
      <c r="N61" s="280">
        <f>M61*8</f>
        <v>0</v>
      </c>
      <c r="O61" s="280"/>
      <c r="P61" s="280"/>
      <c r="Q61" s="280">
        <f>P61*8</f>
        <v>0</v>
      </c>
      <c r="R61" s="280"/>
      <c r="S61" s="280"/>
      <c r="T61" s="280">
        <f>S61*8</f>
        <v>0</v>
      </c>
      <c r="U61" s="280">
        <f t="shared" si="1"/>
        <v>8</v>
      </c>
      <c r="V61" s="280">
        <f>U61+U62+U63+U64+U65+U66+U67</f>
        <v>16</v>
      </c>
    </row>
    <row r="62" s="275" customFormat="1" ht="28" customHeight="1" spans="1:22">
      <c r="A62" s="280"/>
      <c r="B62" s="283" t="s">
        <v>54</v>
      </c>
      <c r="C62" s="282" t="s">
        <v>74</v>
      </c>
      <c r="D62" s="280">
        <v>1</v>
      </c>
      <c r="E62" s="280">
        <f>D62*4</f>
        <v>4</v>
      </c>
      <c r="F62" s="280"/>
      <c r="G62" s="280"/>
      <c r="H62" s="280">
        <f>G62*4</f>
        <v>0</v>
      </c>
      <c r="I62" s="280"/>
      <c r="J62" s="280"/>
      <c r="K62" s="280">
        <f>J62*4</f>
        <v>0</v>
      </c>
      <c r="L62" s="280"/>
      <c r="M62" s="280"/>
      <c r="N62" s="280">
        <f>M62*4</f>
        <v>0</v>
      </c>
      <c r="O62" s="280"/>
      <c r="P62" s="280"/>
      <c r="Q62" s="280">
        <f>P62*4</f>
        <v>0</v>
      </c>
      <c r="R62" s="280"/>
      <c r="S62" s="280"/>
      <c r="T62" s="280">
        <f>S62*4</f>
        <v>0</v>
      </c>
      <c r="U62" s="280">
        <f t="shared" si="1"/>
        <v>4</v>
      </c>
      <c r="V62" s="280"/>
    </row>
    <row r="63" s="275" customFormat="1" ht="28" customHeight="1" spans="1:22">
      <c r="A63" s="280"/>
      <c r="B63" s="283" t="s">
        <v>56</v>
      </c>
      <c r="C63" s="280"/>
      <c r="D63" s="280"/>
      <c r="E63" s="280">
        <f>D63*8</f>
        <v>0</v>
      </c>
      <c r="F63" s="280"/>
      <c r="G63" s="280"/>
      <c r="H63" s="280">
        <f>G63*8</f>
        <v>0</v>
      </c>
      <c r="I63" s="280"/>
      <c r="J63" s="280"/>
      <c r="K63" s="280">
        <f>J63*8</f>
        <v>0</v>
      </c>
      <c r="L63" s="280"/>
      <c r="M63" s="280"/>
      <c r="N63" s="280">
        <f>M63*8</f>
        <v>0</v>
      </c>
      <c r="O63" s="280"/>
      <c r="P63" s="280"/>
      <c r="Q63" s="280">
        <f>P63*8</f>
        <v>0</v>
      </c>
      <c r="R63" s="280"/>
      <c r="S63" s="280"/>
      <c r="T63" s="280">
        <f>S63*8</f>
        <v>0</v>
      </c>
      <c r="U63" s="280">
        <f t="shared" si="1"/>
        <v>0</v>
      </c>
      <c r="V63" s="280"/>
    </row>
    <row r="64" s="275" customFormat="1" ht="28" customHeight="1" spans="1:22">
      <c r="A64" s="280"/>
      <c r="B64" s="283" t="s">
        <v>57</v>
      </c>
      <c r="C64" s="280"/>
      <c r="D64" s="280"/>
      <c r="E64" s="280">
        <f>D64*4</f>
        <v>0</v>
      </c>
      <c r="F64" s="280"/>
      <c r="G64" s="280"/>
      <c r="H64" s="280">
        <f>G64*4</f>
        <v>0</v>
      </c>
      <c r="I64" s="280"/>
      <c r="J64" s="280"/>
      <c r="K64" s="280">
        <f>J64*4</f>
        <v>0</v>
      </c>
      <c r="L64" s="280"/>
      <c r="M64" s="280"/>
      <c r="N64" s="280">
        <f>M64*4</f>
        <v>0</v>
      </c>
      <c r="O64" s="282" t="s">
        <v>74</v>
      </c>
      <c r="P64" s="280">
        <v>1</v>
      </c>
      <c r="Q64" s="280">
        <f>P64*4</f>
        <v>4</v>
      </c>
      <c r="R64" s="280"/>
      <c r="S64" s="280"/>
      <c r="T64" s="280">
        <f>S64*4</f>
        <v>0</v>
      </c>
      <c r="U64" s="280">
        <f t="shared" si="1"/>
        <v>4</v>
      </c>
      <c r="V64" s="280"/>
    </row>
    <row r="65" s="275" customFormat="1" ht="28" customHeight="1" spans="1:22">
      <c r="A65" s="280"/>
      <c r="B65" s="283" t="s">
        <v>58</v>
      </c>
      <c r="C65" s="280"/>
      <c r="D65" s="280"/>
      <c r="E65" s="280">
        <f>D65*6</f>
        <v>0</v>
      </c>
      <c r="F65" s="280"/>
      <c r="G65" s="280"/>
      <c r="H65" s="280">
        <f>G65*6</f>
        <v>0</v>
      </c>
      <c r="I65" s="280"/>
      <c r="J65" s="280"/>
      <c r="K65" s="280">
        <f>J65*6</f>
        <v>0</v>
      </c>
      <c r="L65" s="280"/>
      <c r="M65" s="280"/>
      <c r="N65" s="280">
        <f>M65*6</f>
        <v>0</v>
      </c>
      <c r="O65" s="280"/>
      <c r="P65" s="280"/>
      <c r="Q65" s="280">
        <f>P65*6</f>
        <v>0</v>
      </c>
      <c r="R65" s="280"/>
      <c r="S65" s="280"/>
      <c r="T65" s="280">
        <f>S65*6</f>
        <v>0</v>
      </c>
      <c r="U65" s="280">
        <f t="shared" si="1"/>
        <v>0</v>
      </c>
      <c r="V65" s="280"/>
    </row>
    <row r="66" s="275" customFormat="1" ht="28" customHeight="1" spans="1:22">
      <c r="A66" s="280"/>
      <c r="B66" s="283" t="s">
        <v>59</v>
      </c>
      <c r="C66" s="280"/>
      <c r="D66" s="280"/>
      <c r="E66" s="280">
        <f>D66*2</f>
        <v>0</v>
      </c>
      <c r="F66" s="280"/>
      <c r="G66" s="280"/>
      <c r="H66" s="280">
        <f>G66*2</f>
        <v>0</v>
      </c>
      <c r="I66" s="280"/>
      <c r="J66" s="280"/>
      <c r="K66" s="280">
        <f>J66*2</f>
        <v>0</v>
      </c>
      <c r="L66" s="280"/>
      <c r="M66" s="280"/>
      <c r="N66" s="280">
        <f>M66*2</f>
        <v>0</v>
      </c>
      <c r="O66" s="280"/>
      <c r="P66" s="280"/>
      <c r="Q66" s="280">
        <f>P66*2</f>
        <v>0</v>
      </c>
      <c r="R66" s="280"/>
      <c r="S66" s="280"/>
      <c r="T66" s="280">
        <f>S66*2</f>
        <v>0</v>
      </c>
      <c r="U66" s="280">
        <f t="shared" si="1"/>
        <v>0</v>
      </c>
      <c r="V66" s="280"/>
    </row>
    <row r="67" s="275" customFormat="1" ht="28" customHeight="1" spans="1:22">
      <c r="A67" s="280"/>
      <c r="B67" s="281" t="s">
        <v>61</v>
      </c>
      <c r="C67" s="280"/>
      <c r="D67" s="280"/>
      <c r="E67" s="280">
        <f>D67*2</f>
        <v>0</v>
      </c>
      <c r="F67" s="280"/>
      <c r="G67" s="280"/>
      <c r="H67" s="280">
        <f>G67*2</f>
        <v>0</v>
      </c>
      <c r="I67" s="280"/>
      <c r="J67" s="280"/>
      <c r="K67" s="280">
        <f>J67*2</f>
        <v>0</v>
      </c>
      <c r="L67" s="280"/>
      <c r="M67" s="280"/>
      <c r="N67" s="280">
        <f>M67*2</f>
        <v>0</v>
      </c>
      <c r="O67" s="280"/>
      <c r="P67" s="280"/>
      <c r="Q67" s="280">
        <f>P67*2</f>
        <v>0</v>
      </c>
      <c r="R67" s="280"/>
      <c r="S67" s="280"/>
      <c r="T67" s="280">
        <f>S67*2</f>
        <v>0</v>
      </c>
      <c r="U67" s="280">
        <f t="shared" si="1"/>
        <v>0</v>
      </c>
      <c r="V67" s="280"/>
    </row>
    <row r="68" s="275" customFormat="1" ht="28" customHeight="1" spans="1:22">
      <c r="A68" s="280" t="s">
        <v>32</v>
      </c>
      <c r="B68" s="283" t="s">
        <v>53</v>
      </c>
      <c r="C68" s="280"/>
      <c r="D68" s="280"/>
      <c r="E68" s="280">
        <f>D68*8</f>
        <v>0</v>
      </c>
      <c r="F68" s="280"/>
      <c r="G68" s="280"/>
      <c r="H68" s="280">
        <f>G68*8</f>
        <v>0</v>
      </c>
      <c r="I68" s="280"/>
      <c r="J68" s="280"/>
      <c r="K68" s="280">
        <f>J68*8</f>
        <v>0</v>
      </c>
      <c r="L68" s="280"/>
      <c r="M68" s="280"/>
      <c r="N68" s="280">
        <f>M68*8</f>
        <v>0</v>
      </c>
      <c r="O68" s="280"/>
      <c r="P68" s="280"/>
      <c r="Q68" s="280">
        <f>P68*8</f>
        <v>0</v>
      </c>
      <c r="R68" s="280"/>
      <c r="S68" s="280"/>
      <c r="T68" s="280">
        <f>S68*8</f>
        <v>0</v>
      </c>
      <c r="U68" s="280">
        <f t="shared" si="1"/>
        <v>0</v>
      </c>
      <c r="V68" s="280">
        <f>U68+U69+U70+U71+U72+U73+U74</f>
        <v>0</v>
      </c>
    </row>
    <row r="69" s="275" customFormat="1" ht="28" customHeight="1" spans="1:22">
      <c r="A69" s="280"/>
      <c r="B69" s="283" t="s">
        <v>54</v>
      </c>
      <c r="C69" s="280"/>
      <c r="D69" s="280"/>
      <c r="E69" s="280">
        <f>D69*4</f>
        <v>0</v>
      </c>
      <c r="F69" s="280"/>
      <c r="G69" s="280"/>
      <c r="H69" s="280">
        <f>G69*4</f>
        <v>0</v>
      </c>
      <c r="I69" s="280"/>
      <c r="J69" s="280"/>
      <c r="K69" s="280">
        <f>J69*4</f>
        <v>0</v>
      </c>
      <c r="L69" s="280"/>
      <c r="M69" s="280"/>
      <c r="N69" s="280">
        <f>M69*4</f>
        <v>0</v>
      </c>
      <c r="O69" s="280"/>
      <c r="P69" s="280"/>
      <c r="Q69" s="280">
        <f>P69*4</f>
        <v>0</v>
      </c>
      <c r="R69" s="280"/>
      <c r="S69" s="280"/>
      <c r="T69" s="280">
        <f>S69*4</f>
        <v>0</v>
      </c>
      <c r="U69" s="280">
        <f t="shared" si="1"/>
        <v>0</v>
      </c>
      <c r="V69" s="280"/>
    </row>
    <row r="70" s="275" customFormat="1" ht="28" customHeight="1" spans="1:22">
      <c r="A70" s="280"/>
      <c r="B70" s="283" t="s">
        <v>56</v>
      </c>
      <c r="C70" s="280"/>
      <c r="D70" s="280"/>
      <c r="E70" s="280">
        <f>D70*8</f>
        <v>0</v>
      </c>
      <c r="F70" s="280"/>
      <c r="G70" s="280"/>
      <c r="H70" s="280">
        <f>G70*8</f>
        <v>0</v>
      </c>
      <c r="I70" s="280"/>
      <c r="J70" s="280"/>
      <c r="K70" s="280">
        <f>J70*8</f>
        <v>0</v>
      </c>
      <c r="L70" s="280"/>
      <c r="M70" s="280"/>
      <c r="N70" s="280">
        <f>M70*8</f>
        <v>0</v>
      </c>
      <c r="O70" s="280"/>
      <c r="P70" s="280"/>
      <c r="Q70" s="280">
        <f>P70*8</f>
        <v>0</v>
      </c>
      <c r="R70" s="280"/>
      <c r="S70" s="280"/>
      <c r="T70" s="280">
        <f>S70*8</f>
        <v>0</v>
      </c>
      <c r="U70" s="280">
        <f t="shared" ref="U70:U101" si="2">E70+H70+K70+N70+Q70+T70</f>
        <v>0</v>
      </c>
      <c r="V70" s="280"/>
    </row>
    <row r="71" s="275" customFormat="1" ht="28" customHeight="1" spans="1:22">
      <c r="A71" s="280"/>
      <c r="B71" s="283" t="s">
        <v>57</v>
      </c>
      <c r="C71" s="280"/>
      <c r="D71" s="280"/>
      <c r="E71" s="280">
        <f>D71*4</f>
        <v>0</v>
      </c>
      <c r="F71" s="280"/>
      <c r="G71" s="280"/>
      <c r="H71" s="280">
        <f>G71*4</f>
        <v>0</v>
      </c>
      <c r="I71" s="280"/>
      <c r="J71" s="280"/>
      <c r="K71" s="280">
        <f>J71*4</f>
        <v>0</v>
      </c>
      <c r="L71" s="280"/>
      <c r="M71" s="280"/>
      <c r="N71" s="280">
        <f>M71*4</f>
        <v>0</v>
      </c>
      <c r="O71" s="280"/>
      <c r="P71" s="280"/>
      <c r="Q71" s="280">
        <f>P71*4</f>
        <v>0</v>
      </c>
      <c r="R71" s="280"/>
      <c r="S71" s="280"/>
      <c r="T71" s="280">
        <f>S71*4</f>
        <v>0</v>
      </c>
      <c r="U71" s="280">
        <f t="shared" si="2"/>
        <v>0</v>
      </c>
      <c r="V71" s="280"/>
    </row>
    <row r="72" s="275" customFormat="1" ht="28" customHeight="1" spans="1:22">
      <c r="A72" s="280"/>
      <c r="B72" s="283" t="s">
        <v>58</v>
      </c>
      <c r="C72" s="280"/>
      <c r="D72" s="280"/>
      <c r="E72" s="280">
        <f>D72*6</f>
        <v>0</v>
      </c>
      <c r="F72" s="280"/>
      <c r="G72" s="280"/>
      <c r="H72" s="280">
        <f>G72*6</f>
        <v>0</v>
      </c>
      <c r="I72" s="280"/>
      <c r="J72" s="280"/>
      <c r="K72" s="280">
        <f>J72*6</f>
        <v>0</v>
      </c>
      <c r="L72" s="280"/>
      <c r="M72" s="280"/>
      <c r="N72" s="280">
        <f>M72*6</f>
        <v>0</v>
      </c>
      <c r="O72" s="280"/>
      <c r="P72" s="280"/>
      <c r="Q72" s="280">
        <f>P72*6</f>
        <v>0</v>
      </c>
      <c r="R72" s="280"/>
      <c r="S72" s="280"/>
      <c r="T72" s="280">
        <f>S72*6</f>
        <v>0</v>
      </c>
      <c r="U72" s="280">
        <f t="shared" si="2"/>
        <v>0</v>
      </c>
      <c r="V72" s="280"/>
    </row>
    <row r="73" s="275" customFormat="1" ht="28" customHeight="1" spans="1:22">
      <c r="A73" s="280"/>
      <c r="B73" s="283" t="s">
        <v>59</v>
      </c>
      <c r="C73" s="280"/>
      <c r="D73" s="280"/>
      <c r="E73" s="280">
        <f>D73*2</f>
        <v>0</v>
      </c>
      <c r="F73" s="280"/>
      <c r="G73" s="280"/>
      <c r="H73" s="280">
        <f>G73*2</f>
        <v>0</v>
      </c>
      <c r="I73" s="280"/>
      <c r="J73" s="280"/>
      <c r="K73" s="280">
        <f>J73*2</f>
        <v>0</v>
      </c>
      <c r="L73" s="280"/>
      <c r="M73" s="280"/>
      <c r="N73" s="280">
        <f>M73*2</f>
        <v>0</v>
      </c>
      <c r="O73" s="280"/>
      <c r="P73" s="280"/>
      <c r="Q73" s="280">
        <f>P73*2</f>
        <v>0</v>
      </c>
      <c r="R73" s="280"/>
      <c r="S73" s="280"/>
      <c r="T73" s="280">
        <f>S73*2</f>
        <v>0</v>
      </c>
      <c r="U73" s="280">
        <f t="shared" si="2"/>
        <v>0</v>
      </c>
      <c r="V73" s="280"/>
    </row>
    <row r="74" s="275" customFormat="1" ht="28" customHeight="1" spans="1:22">
      <c r="A74" s="280"/>
      <c r="B74" s="281" t="s">
        <v>61</v>
      </c>
      <c r="C74" s="280"/>
      <c r="D74" s="280"/>
      <c r="E74" s="280">
        <f>D74*2</f>
        <v>0</v>
      </c>
      <c r="F74" s="280"/>
      <c r="G74" s="280"/>
      <c r="H74" s="280">
        <f>G74*2</f>
        <v>0</v>
      </c>
      <c r="I74" s="280"/>
      <c r="J74" s="280"/>
      <c r="K74" s="280">
        <f>J74*2</f>
        <v>0</v>
      </c>
      <c r="L74" s="280"/>
      <c r="M74" s="280"/>
      <c r="N74" s="280">
        <f>M74*2</f>
        <v>0</v>
      </c>
      <c r="O74" s="280"/>
      <c r="P74" s="280"/>
      <c r="Q74" s="280">
        <f>P74*2</f>
        <v>0</v>
      </c>
      <c r="R74" s="280"/>
      <c r="S74" s="280"/>
      <c r="T74" s="280">
        <f>S74*2</f>
        <v>0</v>
      </c>
      <c r="U74" s="280">
        <f t="shared" si="2"/>
        <v>0</v>
      </c>
      <c r="V74" s="280"/>
    </row>
    <row r="75" s="276" customFormat="1" ht="28" customHeight="1" spans="1:22">
      <c r="A75" s="284" t="s">
        <v>33</v>
      </c>
      <c r="B75" s="285" t="s">
        <v>53</v>
      </c>
      <c r="C75" s="284"/>
      <c r="D75" s="284"/>
      <c r="E75" s="284">
        <f>D75*8</f>
        <v>0</v>
      </c>
      <c r="F75" s="284"/>
      <c r="G75" s="284"/>
      <c r="H75" s="284">
        <f>G75*8</f>
        <v>0</v>
      </c>
      <c r="I75" s="284"/>
      <c r="J75" s="284"/>
      <c r="K75" s="284">
        <f>J75*8</f>
        <v>0</v>
      </c>
      <c r="L75" s="284"/>
      <c r="M75" s="284"/>
      <c r="N75" s="284">
        <f>M75*8</f>
        <v>0</v>
      </c>
      <c r="O75" s="284"/>
      <c r="P75" s="284"/>
      <c r="Q75" s="284">
        <f>P75*8</f>
        <v>0</v>
      </c>
      <c r="R75" s="284"/>
      <c r="S75" s="284"/>
      <c r="T75" s="284">
        <f>S75*8</f>
        <v>0</v>
      </c>
      <c r="U75" s="284">
        <f t="shared" si="2"/>
        <v>0</v>
      </c>
      <c r="V75" s="284">
        <f>U75+U76+U77+U78+U79+U80+U81</f>
        <v>0</v>
      </c>
    </row>
    <row r="76" s="276" customFormat="1" ht="28" customHeight="1" spans="1:22">
      <c r="A76" s="284"/>
      <c r="B76" s="285" t="s">
        <v>54</v>
      </c>
      <c r="C76" s="284"/>
      <c r="D76" s="284"/>
      <c r="E76" s="284">
        <f>D76*4</f>
        <v>0</v>
      </c>
      <c r="F76" s="284"/>
      <c r="G76" s="284"/>
      <c r="H76" s="284">
        <f>G76*4</f>
        <v>0</v>
      </c>
      <c r="I76" s="284"/>
      <c r="J76" s="284"/>
      <c r="K76" s="284">
        <f>J76*4</f>
        <v>0</v>
      </c>
      <c r="L76" s="284"/>
      <c r="M76" s="284"/>
      <c r="N76" s="284">
        <f>M76*4</f>
        <v>0</v>
      </c>
      <c r="O76" s="284"/>
      <c r="P76" s="284"/>
      <c r="Q76" s="284">
        <f>P76*4</f>
        <v>0</v>
      </c>
      <c r="R76" s="284"/>
      <c r="S76" s="284"/>
      <c r="T76" s="284">
        <f>S76*4</f>
        <v>0</v>
      </c>
      <c r="U76" s="284">
        <f t="shared" si="2"/>
        <v>0</v>
      </c>
      <c r="V76" s="284"/>
    </row>
    <row r="77" s="276" customFormat="1" ht="28" customHeight="1" spans="1:22">
      <c r="A77" s="284"/>
      <c r="B77" s="285" t="s">
        <v>56</v>
      </c>
      <c r="C77" s="284"/>
      <c r="D77" s="284"/>
      <c r="E77" s="284">
        <f>D77*8</f>
        <v>0</v>
      </c>
      <c r="F77" s="284"/>
      <c r="G77" s="284"/>
      <c r="H77" s="284">
        <f>G77*8</f>
        <v>0</v>
      </c>
      <c r="I77" s="284"/>
      <c r="J77" s="284"/>
      <c r="K77" s="284">
        <f>J77*8</f>
        <v>0</v>
      </c>
      <c r="L77" s="284"/>
      <c r="M77" s="284"/>
      <c r="N77" s="284">
        <f>M77*8</f>
        <v>0</v>
      </c>
      <c r="O77" s="284"/>
      <c r="P77" s="284"/>
      <c r="Q77" s="284">
        <f>P77*8</f>
        <v>0</v>
      </c>
      <c r="R77" s="284"/>
      <c r="S77" s="284"/>
      <c r="T77" s="284">
        <f>S77*8</f>
        <v>0</v>
      </c>
      <c r="U77" s="284">
        <f t="shared" si="2"/>
        <v>0</v>
      </c>
      <c r="V77" s="284"/>
    </row>
    <row r="78" s="276" customFormat="1" ht="28" customHeight="1" spans="1:22">
      <c r="A78" s="284"/>
      <c r="B78" s="285" t="s">
        <v>57</v>
      </c>
      <c r="C78" s="284"/>
      <c r="D78" s="284"/>
      <c r="E78" s="284">
        <f>D78*4</f>
        <v>0</v>
      </c>
      <c r="F78" s="284"/>
      <c r="G78" s="284"/>
      <c r="H78" s="284">
        <f>G78*4</f>
        <v>0</v>
      </c>
      <c r="I78" s="284"/>
      <c r="J78" s="284"/>
      <c r="K78" s="284">
        <f>J78*4</f>
        <v>0</v>
      </c>
      <c r="L78" s="284"/>
      <c r="M78" s="284"/>
      <c r="N78" s="284">
        <f>M78*4</f>
        <v>0</v>
      </c>
      <c r="O78" s="284"/>
      <c r="P78" s="284"/>
      <c r="Q78" s="284">
        <f>P78*4</f>
        <v>0</v>
      </c>
      <c r="R78" s="284"/>
      <c r="S78" s="284"/>
      <c r="T78" s="284">
        <f>S78*4</f>
        <v>0</v>
      </c>
      <c r="U78" s="284">
        <f t="shared" si="2"/>
        <v>0</v>
      </c>
      <c r="V78" s="284"/>
    </row>
    <row r="79" s="276" customFormat="1" ht="28" customHeight="1" spans="1:22">
      <c r="A79" s="284"/>
      <c r="B79" s="285" t="s">
        <v>58</v>
      </c>
      <c r="C79" s="284"/>
      <c r="D79" s="284"/>
      <c r="E79" s="284">
        <f>D79*6</f>
        <v>0</v>
      </c>
      <c r="F79" s="284"/>
      <c r="G79" s="284"/>
      <c r="H79" s="284">
        <f>G79*6</f>
        <v>0</v>
      </c>
      <c r="I79" s="284"/>
      <c r="J79" s="284"/>
      <c r="K79" s="284">
        <f>J79*6</f>
        <v>0</v>
      </c>
      <c r="L79" s="284"/>
      <c r="M79" s="284"/>
      <c r="N79" s="284">
        <f>M79*6</f>
        <v>0</v>
      </c>
      <c r="O79" s="284"/>
      <c r="P79" s="284"/>
      <c r="Q79" s="284">
        <f>P79*6</f>
        <v>0</v>
      </c>
      <c r="R79" s="284"/>
      <c r="S79" s="284"/>
      <c r="T79" s="284">
        <f>S79*6</f>
        <v>0</v>
      </c>
      <c r="U79" s="284">
        <f t="shared" si="2"/>
        <v>0</v>
      </c>
      <c r="V79" s="284"/>
    </row>
    <row r="80" s="276" customFormat="1" ht="28" customHeight="1" spans="1:22">
      <c r="A80" s="284"/>
      <c r="B80" s="285" t="s">
        <v>59</v>
      </c>
      <c r="C80" s="284"/>
      <c r="D80" s="284"/>
      <c r="E80" s="284">
        <f>D80*2</f>
        <v>0</v>
      </c>
      <c r="F80" s="284"/>
      <c r="G80" s="284"/>
      <c r="H80" s="284">
        <f>G80*2</f>
        <v>0</v>
      </c>
      <c r="I80" s="284"/>
      <c r="J80" s="284"/>
      <c r="K80" s="284">
        <f>J80*2</f>
        <v>0</v>
      </c>
      <c r="L80" s="284"/>
      <c r="M80" s="284"/>
      <c r="N80" s="284">
        <f>M80*2</f>
        <v>0</v>
      </c>
      <c r="O80" s="284"/>
      <c r="P80" s="284"/>
      <c r="Q80" s="284">
        <f>P80*2</f>
        <v>0</v>
      </c>
      <c r="R80" s="284"/>
      <c r="S80" s="284"/>
      <c r="T80" s="284">
        <f>S80*2</f>
        <v>0</v>
      </c>
      <c r="U80" s="284">
        <f t="shared" si="2"/>
        <v>0</v>
      </c>
      <c r="V80" s="284"/>
    </row>
    <row r="81" s="276" customFormat="1" ht="28" customHeight="1" spans="1:22">
      <c r="A81" s="284"/>
      <c r="B81" s="287" t="s">
        <v>61</v>
      </c>
      <c r="C81" s="284"/>
      <c r="D81" s="284"/>
      <c r="E81" s="284">
        <f>D81*2</f>
        <v>0</v>
      </c>
      <c r="F81" s="284"/>
      <c r="G81" s="284"/>
      <c r="H81" s="284">
        <f>G81*2</f>
        <v>0</v>
      </c>
      <c r="I81" s="284"/>
      <c r="J81" s="284"/>
      <c r="K81" s="284">
        <f>J81*2</f>
        <v>0</v>
      </c>
      <c r="L81" s="284"/>
      <c r="M81" s="284"/>
      <c r="N81" s="284">
        <f>M81*2</f>
        <v>0</v>
      </c>
      <c r="O81" s="284"/>
      <c r="P81" s="284"/>
      <c r="Q81" s="284">
        <f>P81*2</f>
        <v>0</v>
      </c>
      <c r="R81" s="284"/>
      <c r="S81" s="284"/>
      <c r="T81" s="284">
        <f>S81*2</f>
        <v>0</v>
      </c>
      <c r="U81" s="284">
        <f t="shared" si="2"/>
        <v>0</v>
      </c>
      <c r="V81" s="284"/>
    </row>
    <row r="82" s="275" customFormat="1" ht="28" customHeight="1" spans="1:22">
      <c r="A82" s="280" t="s">
        <v>34</v>
      </c>
      <c r="B82" s="283" t="s">
        <v>53</v>
      </c>
      <c r="C82" s="280"/>
      <c r="D82" s="280"/>
      <c r="E82" s="280">
        <f>D82*8</f>
        <v>0</v>
      </c>
      <c r="F82" s="280"/>
      <c r="G82" s="280"/>
      <c r="H82" s="280">
        <f>G82*8</f>
        <v>0</v>
      </c>
      <c r="I82" s="280"/>
      <c r="J82" s="280"/>
      <c r="K82" s="280">
        <f>J82*8</f>
        <v>0</v>
      </c>
      <c r="L82" s="280"/>
      <c r="M82" s="280"/>
      <c r="N82" s="280">
        <f>M82*8</f>
        <v>0</v>
      </c>
      <c r="O82" s="280"/>
      <c r="P82" s="280"/>
      <c r="Q82" s="280">
        <f>P82*8</f>
        <v>0</v>
      </c>
      <c r="R82" s="280"/>
      <c r="S82" s="280"/>
      <c r="T82" s="280">
        <f>S82*8</f>
        <v>0</v>
      </c>
      <c r="U82" s="280">
        <f t="shared" si="2"/>
        <v>0</v>
      </c>
      <c r="V82" s="280">
        <f>U82+U83+U84+U85+U86+U87+U88</f>
        <v>8</v>
      </c>
    </row>
    <row r="83" s="275" customFormat="1" ht="28" customHeight="1" spans="1:22">
      <c r="A83" s="280"/>
      <c r="B83" s="283" t="s">
        <v>54</v>
      </c>
      <c r="C83" s="280"/>
      <c r="D83" s="280"/>
      <c r="E83" s="280">
        <f>D83*4</f>
        <v>0</v>
      </c>
      <c r="F83" s="280"/>
      <c r="G83" s="280"/>
      <c r="H83" s="280">
        <f>G83*4</f>
        <v>0</v>
      </c>
      <c r="I83" s="282" t="s">
        <v>75</v>
      </c>
      <c r="J83" s="280">
        <v>1</v>
      </c>
      <c r="K83" s="280">
        <f>J83*4</f>
        <v>4</v>
      </c>
      <c r="L83" s="280"/>
      <c r="M83" s="280"/>
      <c r="N83" s="280">
        <f>M83*4</f>
        <v>0</v>
      </c>
      <c r="O83" s="280"/>
      <c r="P83" s="280"/>
      <c r="Q83" s="280">
        <f>P83*4</f>
        <v>0</v>
      </c>
      <c r="R83" s="280"/>
      <c r="S83" s="280"/>
      <c r="T83" s="280">
        <f>S83*4</f>
        <v>0</v>
      </c>
      <c r="U83" s="280">
        <f t="shared" si="2"/>
        <v>4</v>
      </c>
      <c r="V83" s="280"/>
    </row>
    <row r="84" s="275" customFormat="1" ht="28" customHeight="1" spans="1:22">
      <c r="A84" s="280"/>
      <c r="B84" s="283" t="s">
        <v>56</v>
      </c>
      <c r="C84" s="280"/>
      <c r="D84" s="280"/>
      <c r="E84" s="280">
        <f>D84*8</f>
        <v>0</v>
      </c>
      <c r="F84" s="280"/>
      <c r="G84" s="280"/>
      <c r="H84" s="280">
        <f>G84*8</f>
        <v>0</v>
      </c>
      <c r="I84" s="280"/>
      <c r="J84" s="280"/>
      <c r="K84" s="280">
        <f>J84*8</f>
        <v>0</v>
      </c>
      <c r="L84" s="280"/>
      <c r="M84" s="280"/>
      <c r="N84" s="280">
        <f>M84*8</f>
        <v>0</v>
      </c>
      <c r="O84" s="280"/>
      <c r="P84" s="280"/>
      <c r="Q84" s="280">
        <f>P84*8</f>
        <v>0</v>
      </c>
      <c r="R84" s="280"/>
      <c r="S84" s="280"/>
      <c r="T84" s="280">
        <f>S84*8</f>
        <v>0</v>
      </c>
      <c r="U84" s="280">
        <f t="shared" si="2"/>
        <v>0</v>
      </c>
      <c r="V84" s="280"/>
    </row>
    <row r="85" s="275" customFormat="1" ht="28" customHeight="1" spans="1:22">
      <c r="A85" s="280"/>
      <c r="B85" s="283" t="s">
        <v>57</v>
      </c>
      <c r="C85" s="280"/>
      <c r="D85" s="280"/>
      <c r="E85" s="280">
        <f>D85*4</f>
        <v>0</v>
      </c>
      <c r="F85" s="280"/>
      <c r="G85" s="280"/>
      <c r="H85" s="280">
        <f>G85*4</f>
        <v>0</v>
      </c>
      <c r="I85" s="280"/>
      <c r="J85" s="280"/>
      <c r="K85" s="280">
        <f>J85*4</f>
        <v>0</v>
      </c>
      <c r="L85" s="280"/>
      <c r="M85" s="280"/>
      <c r="N85" s="280">
        <f>M85*4</f>
        <v>0</v>
      </c>
      <c r="O85" s="282" t="s">
        <v>76</v>
      </c>
      <c r="P85" s="280">
        <v>1</v>
      </c>
      <c r="Q85" s="280">
        <f>P85*4</f>
        <v>4</v>
      </c>
      <c r="R85" s="280"/>
      <c r="S85" s="280"/>
      <c r="T85" s="280">
        <f>S85*4</f>
        <v>0</v>
      </c>
      <c r="U85" s="280">
        <f t="shared" si="2"/>
        <v>4</v>
      </c>
      <c r="V85" s="280"/>
    </row>
    <row r="86" s="275" customFormat="1" ht="28" customHeight="1" spans="1:22">
      <c r="A86" s="280"/>
      <c r="B86" s="283" t="s">
        <v>58</v>
      </c>
      <c r="C86" s="280"/>
      <c r="D86" s="280"/>
      <c r="E86" s="280">
        <f>D86*6</f>
        <v>0</v>
      </c>
      <c r="F86" s="280"/>
      <c r="G86" s="280"/>
      <c r="H86" s="280">
        <f>G86*6</f>
        <v>0</v>
      </c>
      <c r="I86" s="280"/>
      <c r="J86" s="280"/>
      <c r="K86" s="280">
        <f>J86*6</f>
        <v>0</v>
      </c>
      <c r="L86" s="280"/>
      <c r="M86" s="280"/>
      <c r="N86" s="280">
        <f>M86*6</f>
        <v>0</v>
      </c>
      <c r="O86" s="280"/>
      <c r="P86" s="280"/>
      <c r="Q86" s="280">
        <f>P86*6</f>
        <v>0</v>
      </c>
      <c r="R86" s="280"/>
      <c r="S86" s="280"/>
      <c r="T86" s="280">
        <f>S86*6</f>
        <v>0</v>
      </c>
      <c r="U86" s="280">
        <f t="shared" si="2"/>
        <v>0</v>
      </c>
      <c r="V86" s="280"/>
    </row>
    <row r="87" s="275" customFormat="1" ht="28" customHeight="1" spans="1:22">
      <c r="A87" s="280"/>
      <c r="B87" s="283" t="s">
        <v>59</v>
      </c>
      <c r="C87" s="280"/>
      <c r="D87" s="280"/>
      <c r="E87" s="280">
        <f>D87*2</f>
        <v>0</v>
      </c>
      <c r="F87" s="280"/>
      <c r="G87" s="280"/>
      <c r="H87" s="280">
        <f>G87*2</f>
        <v>0</v>
      </c>
      <c r="I87" s="280"/>
      <c r="J87" s="280"/>
      <c r="K87" s="280">
        <f>J87*2</f>
        <v>0</v>
      </c>
      <c r="L87" s="280"/>
      <c r="M87" s="280"/>
      <c r="N87" s="280">
        <f>M87*2</f>
        <v>0</v>
      </c>
      <c r="O87" s="280"/>
      <c r="P87" s="280"/>
      <c r="Q87" s="280">
        <f>P87*2</f>
        <v>0</v>
      </c>
      <c r="R87" s="280"/>
      <c r="S87" s="280"/>
      <c r="T87" s="280">
        <f>S87*2</f>
        <v>0</v>
      </c>
      <c r="U87" s="280">
        <f t="shared" si="2"/>
        <v>0</v>
      </c>
      <c r="V87" s="280"/>
    </row>
    <row r="88" s="275" customFormat="1" ht="28" customHeight="1" spans="1:22">
      <c r="A88" s="280"/>
      <c r="B88" s="281" t="s">
        <v>61</v>
      </c>
      <c r="C88" s="280"/>
      <c r="D88" s="280"/>
      <c r="E88" s="280">
        <f>D88*2</f>
        <v>0</v>
      </c>
      <c r="F88" s="280"/>
      <c r="G88" s="280"/>
      <c r="H88" s="280">
        <f>G88*2</f>
        <v>0</v>
      </c>
      <c r="I88" s="280"/>
      <c r="J88" s="280"/>
      <c r="K88" s="280">
        <f>J88*2</f>
        <v>0</v>
      </c>
      <c r="L88" s="280"/>
      <c r="M88" s="280"/>
      <c r="N88" s="280">
        <f>M88*2</f>
        <v>0</v>
      </c>
      <c r="O88" s="280"/>
      <c r="P88" s="280"/>
      <c r="Q88" s="280">
        <f>P88*2</f>
        <v>0</v>
      </c>
      <c r="R88" s="280"/>
      <c r="S88" s="280"/>
      <c r="T88" s="280">
        <f>S88*2</f>
        <v>0</v>
      </c>
      <c r="U88" s="280">
        <f t="shared" si="2"/>
        <v>0</v>
      </c>
      <c r="V88" s="280"/>
    </row>
    <row r="89" s="275" customFormat="1" ht="28" customHeight="1" spans="1:22">
      <c r="A89" s="280" t="s">
        <v>35</v>
      </c>
      <c r="B89" s="283" t="s">
        <v>53</v>
      </c>
      <c r="C89" s="280"/>
      <c r="D89" s="280"/>
      <c r="E89" s="280">
        <f>D89*8</f>
        <v>0</v>
      </c>
      <c r="F89" s="280"/>
      <c r="G89" s="280"/>
      <c r="H89" s="280">
        <f>G89*8</f>
        <v>0</v>
      </c>
      <c r="I89" s="280"/>
      <c r="J89" s="280"/>
      <c r="K89" s="280">
        <f>J89*8</f>
        <v>0</v>
      </c>
      <c r="L89" s="280"/>
      <c r="M89" s="280"/>
      <c r="N89" s="280">
        <f>M89*8</f>
        <v>0</v>
      </c>
      <c r="O89" s="280"/>
      <c r="P89" s="280"/>
      <c r="Q89" s="280">
        <f>P89*8</f>
        <v>0</v>
      </c>
      <c r="R89" s="280"/>
      <c r="S89" s="280"/>
      <c r="T89" s="280">
        <f>S89*8</f>
        <v>0</v>
      </c>
      <c r="U89" s="280">
        <f t="shared" si="2"/>
        <v>0</v>
      </c>
      <c r="V89" s="280">
        <f>U89+U90+U91+U92+U93+U94+U95</f>
        <v>0</v>
      </c>
    </row>
    <row r="90" s="275" customFormat="1" ht="28" customHeight="1" spans="1:22">
      <c r="A90" s="280"/>
      <c r="B90" s="283" t="s">
        <v>54</v>
      </c>
      <c r="C90" s="280"/>
      <c r="D90" s="280"/>
      <c r="E90" s="280">
        <f>D90*4</f>
        <v>0</v>
      </c>
      <c r="F90" s="280"/>
      <c r="G90" s="280"/>
      <c r="H90" s="280">
        <f>G90*4</f>
        <v>0</v>
      </c>
      <c r="I90" s="280"/>
      <c r="J90" s="280"/>
      <c r="K90" s="280">
        <f>J90*4</f>
        <v>0</v>
      </c>
      <c r="L90" s="280"/>
      <c r="M90" s="280"/>
      <c r="N90" s="280">
        <f>M90*4</f>
        <v>0</v>
      </c>
      <c r="O90" s="280"/>
      <c r="P90" s="280"/>
      <c r="Q90" s="280">
        <f>P90*4</f>
        <v>0</v>
      </c>
      <c r="R90" s="280"/>
      <c r="S90" s="280"/>
      <c r="T90" s="280">
        <f>S90*4</f>
        <v>0</v>
      </c>
      <c r="U90" s="280">
        <f t="shared" si="2"/>
        <v>0</v>
      </c>
      <c r="V90" s="280"/>
    </row>
    <row r="91" s="275" customFormat="1" ht="28" customHeight="1" spans="1:22">
      <c r="A91" s="280"/>
      <c r="B91" s="283" t="s">
        <v>56</v>
      </c>
      <c r="C91" s="280"/>
      <c r="D91" s="280"/>
      <c r="E91" s="280">
        <f>D91*8</f>
        <v>0</v>
      </c>
      <c r="F91" s="280"/>
      <c r="G91" s="280"/>
      <c r="H91" s="280">
        <f>G91*8</f>
        <v>0</v>
      </c>
      <c r="I91" s="280"/>
      <c r="J91" s="280"/>
      <c r="K91" s="280">
        <f>J91*8</f>
        <v>0</v>
      </c>
      <c r="L91" s="280"/>
      <c r="M91" s="280"/>
      <c r="N91" s="280">
        <f>M91*8</f>
        <v>0</v>
      </c>
      <c r="O91" s="280"/>
      <c r="P91" s="280"/>
      <c r="Q91" s="280">
        <f>P91*8</f>
        <v>0</v>
      </c>
      <c r="R91" s="280"/>
      <c r="S91" s="280"/>
      <c r="T91" s="280">
        <f>S91*8</f>
        <v>0</v>
      </c>
      <c r="U91" s="280">
        <f t="shared" si="2"/>
        <v>0</v>
      </c>
      <c r="V91" s="280"/>
    </row>
    <row r="92" s="275" customFormat="1" ht="28" customHeight="1" spans="1:22">
      <c r="A92" s="280"/>
      <c r="B92" s="283" t="s">
        <v>57</v>
      </c>
      <c r="C92" s="280"/>
      <c r="D92" s="280"/>
      <c r="E92" s="280">
        <f>D92*4</f>
        <v>0</v>
      </c>
      <c r="F92" s="280"/>
      <c r="G92" s="280"/>
      <c r="H92" s="280">
        <f>G92*4</f>
        <v>0</v>
      </c>
      <c r="I92" s="280"/>
      <c r="J92" s="280"/>
      <c r="K92" s="280">
        <f>J92*4</f>
        <v>0</v>
      </c>
      <c r="L92" s="280"/>
      <c r="M92" s="280"/>
      <c r="N92" s="280">
        <f>M92*4</f>
        <v>0</v>
      </c>
      <c r="O92" s="280"/>
      <c r="P92" s="280"/>
      <c r="Q92" s="280">
        <f>P92*4</f>
        <v>0</v>
      </c>
      <c r="R92" s="280"/>
      <c r="S92" s="280"/>
      <c r="T92" s="280">
        <f>S92*4</f>
        <v>0</v>
      </c>
      <c r="U92" s="280">
        <f t="shared" si="2"/>
        <v>0</v>
      </c>
      <c r="V92" s="280"/>
    </row>
    <row r="93" s="275" customFormat="1" ht="28" customHeight="1" spans="1:22">
      <c r="A93" s="280"/>
      <c r="B93" s="283" t="s">
        <v>58</v>
      </c>
      <c r="C93" s="280"/>
      <c r="D93" s="280"/>
      <c r="E93" s="280">
        <f>D93*6</f>
        <v>0</v>
      </c>
      <c r="F93" s="280"/>
      <c r="G93" s="280"/>
      <c r="H93" s="280">
        <f>G93*6</f>
        <v>0</v>
      </c>
      <c r="I93" s="280"/>
      <c r="J93" s="280"/>
      <c r="K93" s="280">
        <f>J93*6</f>
        <v>0</v>
      </c>
      <c r="L93" s="280"/>
      <c r="M93" s="280"/>
      <c r="N93" s="280">
        <f>M93*6</f>
        <v>0</v>
      </c>
      <c r="O93" s="280"/>
      <c r="P93" s="280"/>
      <c r="Q93" s="280">
        <f>P93*6</f>
        <v>0</v>
      </c>
      <c r="R93" s="280"/>
      <c r="S93" s="280"/>
      <c r="T93" s="280">
        <f>S93*6</f>
        <v>0</v>
      </c>
      <c r="U93" s="280">
        <f t="shared" si="2"/>
        <v>0</v>
      </c>
      <c r="V93" s="280"/>
    </row>
    <row r="94" s="275" customFormat="1" ht="28" customHeight="1" spans="1:22">
      <c r="A94" s="280"/>
      <c r="B94" s="283" t="s">
        <v>59</v>
      </c>
      <c r="C94" s="280"/>
      <c r="D94" s="280"/>
      <c r="E94" s="280">
        <f>D94*2</f>
        <v>0</v>
      </c>
      <c r="F94" s="280"/>
      <c r="G94" s="280"/>
      <c r="H94" s="280">
        <f>G94*2</f>
        <v>0</v>
      </c>
      <c r="I94" s="280"/>
      <c r="J94" s="280"/>
      <c r="K94" s="280">
        <f>J94*2</f>
        <v>0</v>
      </c>
      <c r="L94" s="280"/>
      <c r="M94" s="280"/>
      <c r="N94" s="280">
        <f>M94*2</f>
        <v>0</v>
      </c>
      <c r="O94" s="280"/>
      <c r="P94" s="280"/>
      <c r="Q94" s="280">
        <f>P94*2</f>
        <v>0</v>
      </c>
      <c r="R94" s="280"/>
      <c r="S94" s="280"/>
      <c r="T94" s="280">
        <f>S94*2</f>
        <v>0</v>
      </c>
      <c r="U94" s="280">
        <f t="shared" si="2"/>
        <v>0</v>
      </c>
      <c r="V94" s="280"/>
    </row>
    <row r="95" s="275" customFormat="1" ht="28" customHeight="1" spans="1:22">
      <c r="A95" s="280"/>
      <c r="B95" s="281" t="s">
        <v>61</v>
      </c>
      <c r="C95" s="280"/>
      <c r="D95" s="280"/>
      <c r="E95" s="280">
        <f>D95*2</f>
        <v>0</v>
      </c>
      <c r="F95" s="280"/>
      <c r="G95" s="280"/>
      <c r="H95" s="280">
        <f>G95*2</f>
        <v>0</v>
      </c>
      <c r="I95" s="280"/>
      <c r="J95" s="280"/>
      <c r="K95" s="280">
        <f>J95*2</f>
        <v>0</v>
      </c>
      <c r="L95" s="280"/>
      <c r="M95" s="280"/>
      <c r="N95" s="280">
        <f>M95*2</f>
        <v>0</v>
      </c>
      <c r="O95" s="280"/>
      <c r="P95" s="280"/>
      <c r="Q95" s="280">
        <f>P95*2</f>
        <v>0</v>
      </c>
      <c r="R95" s="280"/>
      <c r="S95" s="280"/>
      <c r="T95" s="280">
        <f>S95*2</f>
        <v>0</v>
      </c>
      <c r="U95" s="280">
        <f t="shared" si="2"/>
        <v>0</v>
      </c>
      <c r="V95" s="280"/>
    </row>
    <row r="96" s="275" customFormat="1" ht="28" customHeight="1" spans="1:22">
      <c r="A96" s="280" t="s">
        <v>36</v>
      </c>
      <c r="B96" s="283" t="s">
        <v>53</v>
      </c>
      <c r="C96" s="280"/>
      <c r="D96" s="280"/>
      <c r="E96" s="280">
        <f>D96*8</f>
        <v>0</v>
      </c>
      <c r="F96" s="280"/>
      <c r="G96" s="280"/>
      <c r="H96" s="280">
        <f>G96*8</f>
        <v>0</v>
      </c>
      <c r="I96" s="280"/>
      <c r="J96" s="280"/>
      <c r="K96" s="280">
        <f>J96*8</f>
        <v>0</v>
      </c>
      <c r="L96" s="280"/>
      <c r="M96" s="280"/>
      <c r="N96" s="280">
        <f>M96*8</f>
        <v>0</v>
      </c>
      <c r="O96" s="280"/>
      <c r="P96" s="280"/>
      <c r="Q96" s="280">
        <f>P96*8</f>
        <v>0</v>
      </c>
      <c r="R96" s="280"/>
      <c r="S96" s="280"/>
      <c r="T96" s="280">
        <f>S96*8</f>
        <v>0</v>
      </c>
      <c r="U96" s="280">
        <f t="shared" si="2"/>
        <v>0</v>
      </c>
      <c r="V96" s="280">
        <f>U96+U97+U98+U99+U100+U101+U102</f>
        <v>4</v>
      </c>
    </row>
    <row r="97" s="275" customFormat="1" ht="28" customHeight="1" spans="1:22">
      <c r="A97" s="280"/>
      <c r="B97" s="283" t="s">
        <v>54</v>
      </c>
      <c r="C97" s="280"/>
      <c r="D97" s="280"/>
      <c r="E97" s="280">
        <f>D97*4</f>
        <v>0</v>
      </c>
      <c r="F97" s="280"/>
      <c r="G97" s="280"/>
      <c r="H97" s="280">
        <f>G97*4</f>
        <v>0</v>
      </c>
      <c r="I97" s="280"/>
      <c r="J97" s="280"/>
      <c r="K97" s="280">
        <f>J97*4</f>
        <v>0</v>
      </c>
      <c r="L97" s="280"/>
      <c r="M97" s="280"/>
      <c r="N97" s="280">
        <f>M97*4</f>
        <v>0</v>
      </c>
      <c r="O97" s="280"/>
      <c r="P97" s="280"/>
      <c r="Q97" s="280">
        <f>P97*4</f>
        <v>0</v>
      </c>
      <c r="R97" s="280"/>
      <c r="S97" s="280"/>
      <c r="T97" s="280">
        <f>S97*4</f>
        <v>0</v>
      </c>
      <c r="U97" s="280">
        <f t="shared" si="2"/>
        <v>0</v>
      </c>
      <c r="V97" s="280"/>
    </row>
    <row r="98" s="275" customFormat="1" ht="28" customHeight="1" spans="1:22">
      <c r="A98" s="280"/>
      <c r="B98" s="283" t="s">
        <v>56</v>
      </c>
      <c r="C98" s="280"/>
      <c r="D98" s="280"/>
      <c r="E98" s="280">
        <f>D98*8</f>
        <v>0</v>
      </c>
      <c r="F98" s="280"/>
      <c r="G98" s="280"/>
      <c r="H98" s="280">
        <f>G98*8</f>
        <v>0</v>
      </c>
      <c r="I98" s="280"/>
      <c r="J98" s="280"/>
      <c r="K98" s="280">
        <f>J98*8</f>
        <v>0</v>
      </c>
      <c r="L98" s="280"/>
      <c r="M98" s="280"/>
      <c r="N98" s="280">
        <f>M98*8</f>
        <v>0</v>
      </c>
      <c r="O98" s="280"/>
      <c r="P98" s="280"/>
      <c r="Q98" s="280">
        <f>P98*8</f>
        <v>0</v>
      </c>
      <c r="R98" s="280"/>
      <c r="S98" s="280"/>
      <c r="T98" s="280">
        <f>S98*8</f>
        <v>0</v>
      </c>
      <c r="U98" s="280">
        <f t="shared" si="2"/>
        <v>0</v>
      </c>
      <c r="V98" s="280"/>
    </row>
    <row r="99" s="275" customFormat="1" ht="28" customHeight="1" spans="1:22">
      <c r="A99" s="280"/>
      <c r="B99" s="283" t="s">
        <v>57</v>
      </c>
      <c r="C99" s="280"/>
      <c r="D99" s="280"/>
      <c r="E99" s="280">
        <f>D99*4</f>
        <v>0</v>
      </c>
      <c r="F99" s="280"/>
      <c r="G99" s="280"/>
      <c r="H99" s="280">
        <f>G99*4</f>
        <v>0</v>
      </c>
      <c r="I99" s="280"/>
      <c r="J99" s="280"/>
      <c r="K99" s="280">
        <f>J99*4</f>
        <v>0</v>
      </c>
      <c r="L99" s="280"/>
      <c r="M99" s="280"/>
      <c r="N99" s="280">
        <f>M99*4</f>
        <v>0</v>
      </c>
      <c r="O99" s="280"/>
      <c r="P99" s="280"/>
      <c r="Q99" s="280">
        <f>P99*4</f>
        <v>0</v>
      </c>
      <c r="R99" s="280"/>
      <c r="S99" s="280"/>
      <c r="T99" s="280">
        <f>S99*4</f>
        <v>0</v>
      </c>
      <c r="U99" s="280">
        <f t="shared" si="2"/>
        <v>0</v>
      </c>
      <c r="V99" s="280"/>
    </row>
    <row r="100" s="275" customFormat="1" ht="28" customHeight="1" spans="1:22">
      <c r="A100" s="280"/>
      <c r="B100" s="283" t="s">
        <v>58</v>
      </c>
      <c r="C100" s="280"/>
      <c r="D100" s="280"/>
      <c r="E100" s="280">
        <f>D100*6</f>
        <v>0</v>
      </c>
      <c r="F100" s="280"/>
      <c r="G100" s="280"/>
      <c r="H100" s="280">
        <f>G100*6</f>
        <v>0</v>
      </c>
      <c r="I100" s="280"/>
      <c r="J100" s="280"/>
      <c r="K100" s="280">
        <f>J100*6</f>
        <v>0</v>
      </c>
      <c r="L100" s="280"/>
      <c r="M100" s="280"/>
      <c r="N100" s="280">
        <f>M100*6</f>
        <v>0</v>
      </c>
      <c r="O100" s="280"/>
      <c r="P100" s="280"/>
      <c r="Q100" s="280">
        <f>P100*6</f>
        <v>0</v>
      </c>
      <c r="R100" s="280"/>
      <c r="S100" s="280"/>
      <c r="T100" s="280">
        <f>S100*6</f>
        <v>0</v>
      </c>
      <c r="U100" s="280">
        <f t="shared" si="2"/>
        <v>0</v>
      </c>
      <c r="V100" s="280"/>
    </row>
    <row r="101" s="275" customFormat="1" ht="28" customHeight="1" spans="1:22">
      <c r="A101" s="280"/>
      <c r="B101" s="283" t="s">
        <v>59</v>
      </c>
      <c r="C101" s="280"/>
      <c r="D101" s="280"/>
      <c r="E101" s="280">
        <f>D101*2</f>
        <v>0</v>
      </c>
      <c r="F101" s="280"/>
      <c r="G101" s="280"/>
      <c r="H101" s="280">
        <f>G101*2</f>
        <v>0</v>
      </c>
      <c r="I101" s="280"/>
      <c r="J101" s="280"/>
      <c r="K101" s="280">
        <f>J101*2</f>
        <v>0</v>
      </c>
      <c r="L101" s="282" t="s">
        <v>77</v>
      </c>
      <c r="M101" s="280">
        <v>1</v>
      </c>
      <c r="N101" s="280">
        <f>M101*2</f>
        <v>2</v>
      </c>
      <c r="O101" s="280"/>
      <c r="P101" s="280"/>
      <c r="Q101" s="280">
        <f>P101*2</f>
        <v>0</v>
      </c>
      <c r="R101" s="280"/>
      <c r="S101" s="280"/>
      <c r="T101" s="280">
        <f>S101*2</f>
        <v>0</v>
      </c>
      <c r="U101" s="280">
        <f t="shared" si="2"/>
        <v>2</v>
      </c>
      <c r="V101" s="280"/>
    </row>
    <row r="102" s="275" customFormat="1" ht="28" customHeight="1" spans="1:22">
      <c r="A102" s="280"/>
      <c r="B102" s="281" t="s">
        <v>61</v>
      </c>
      <c r="C102" s="280"/>
      <c r="D102" s="280"/>
      <c r="E102" s="280">
        <f>D102*2</f>
        <v>0</v>
      </c>
      <c r="F102" s="280"/>
      <c r="G102" s="280"/>
      <c r="H102" s="280">
        <f>G102*2</f>
        <v>0</v>
      </c>
      <c r="I102" s="280"/>
      <c r="J102" s="280"/>
      <c r="K102" s="280">
        <f>J102*2</f>
        <v>0</v>
      </c>
      <c r="L102" s="282" t="s">
        <v>78</v>
      </c>
      <c r="M102" s="280">
        <v>1</v>
      </c>
      <c r="N102" s="280">
        <f>M102*2</f>
        <v>2</v>
      </c>
      <c r="O102" s="280"/>
      <c r="P102" s="280"/>
      <c r="Q102" s="280">
        <f>P102*2</f>
        <v>0</v>
      </c>
      <c r="R102" s="280"/>
      <c r="S102" s="280"/>
      <c r="T102" s="280">
        <f>S102*2</f>
        <v>0</v>
      </c>
      <c r="U102" s="280">
        <f t="shared" ref="U102:U123" si="3">E102+H102+K102+N102+Q102+T102</f>
        <v>2</v>
      </c>
      <c r="V102" s="280"/>
    </row>
    <row r="103" s="275" customFormat="1" ht="28" customHeight="1" spans="1:22">
      <c r="A103" s="280" t="s">
        <v>37</v>
      </c>
      <c r="B103" s="283" t="s">
        <v>53</v>
      </c>
      <c r="C103" s="280"/>
      <c r="D103" s="280"/>
      <c r="E103" s="280">
        <f>D103*8</f>
        <v>0</v>
      </c>
      <c r="F103" s="280"/>
      <c r="G103" s="280"/>
      <c r="H103" s="280">
        <f>G103*8</f>
        <v>0</v>
      </c>
      <c r="I103" s="280"/>
      <c r="J103" s="280"/>
      <c r="K103" s="280">
        <f>J103*8</f>
        <v>0</v>
      </c>
      <c r="L103" s="280"/>
      <c r="M103" s="280"/>
      <c r="N103" s="280">
        <f>M103*8</f>
        <v>0</v>
      </c>
      <c r="O103" s="280"/>
      <c r="P103" s="280"/>
      <c r="Q103" s="280">
        <f>P103*8</f>
        <v>0</v>
      </c>
      <c r="R103" s="280"/>
      <c r="S103" s="280"/>
      <c r="T103" s="280">
        <f>S103*8</f>
        <v>0</v>
      </c>
      <c r="U103" s="280">
        <f t="shared" si="3"/>
        <v>0</v>
      </c>
      <c r="V103" s="280">
        <f>U103+U104+U105+U106+U107+U108+U109</f>
        <v>0</v>
      </c>
    </row>
    <row r="104" s="275" customFormat="1" ht="28" customHeight="1" spans="1:22">
      <c r="A104" s="280"/>
      <c r="B104" s="283" t="s">
        <v>54</v>
      </c>
      <c r="C104" s="280"/>
      <c r="D104" s="280"/>
      <c r="E104" s="280">
        <f>D104*4</f>
        <v>0</v>
      </c>
      <c r="F104" s="280"/>
      <c r="G104" s="280"/>
      <c r="H104" s="280">
        <f>G104*4</f>
        <v>0</v>
      </c>
      <c r="I104" s="280"/>
      <c r="J104" s="280"/>
      <c r="K104" s="280">
        <f>J104*4</f>
        <v>0</v>
      </c>
      <c r="L104" s="280"/>
      <c r="M104" s="280"/>
      <c r="N104" s="280">
        <f>M104*4</f>
        <v>0</v>
      </c>
      <c r="O104" s="280"/>
      <c r="P104" s="280"/>
      <c r="Q104" s="280">
        <f>P104*4</f>
        <v>0</v>
      </c>
      <c r="R104" s="280"/>
      <c r="S104" s="280"/>
      <c r="T104" s="280">
        <f>S104*4</f>
        <v>0</v>
      </c>
      <c r="U104" s="280">
        <f t="shared" si="3"/>
        <v>0</v>
      </c>
      <c r="V104" s="280"/>
    </row>
    <row r="105" s="275" customFormat="1" ht="28" customHeight="1" spans="1:22">
      <c r="A105" s="280"/>
      <c r="B105" s="283" t="s">
        <v>56</v>
      </c>
      <c r="C105" s="280"/>
      <c r="D105" s="280"/>
      <c r="E105" s="280">
        <f>D105*8</f>
        <v>0</v>
      </c>
      <c r="F105" s="280"/>
      <c r="G105" s="280"/>
      <c r="H105" s="280">
        <f>G105*8</f>
        <v>0</v>
      </c>
      <c r="I105" s="280"/>
      <c r="J105" s="280"/>
      <c r="K105" s="280">
        <f>J105*8</f>
        <v>0</v>
      </c>
      <c r="L105" s="280"/>
      <c r="M105" s="280"/>
      <c r="N105" s="280">
        <f>M105*8</f>
        <v>0</v>
      </c>
      <c r="O105" s="280"/>
      <c r="P105" s="280"/>
      <c r="Q105" s="280">
        <f>P105*8</f>
        <v>0</v>
      </c>
      <c r="R105" s="280"/>
      <c r="S105" s="280"/>
      <c r="T105" s="280">
        <f>S105*8</f>
        <v>0</v>
      </c>
      <c r="U105" s="280">
        <f t="shared" si="3"/>
        <v>0</v>
      </c>
      <c r="V105" s="280"/>
    </row>
    <row r="106" s="275" customFormat="1" ht="28" customHeight="1" spans="1:22">
      <c r="A106" s="280"/>
      <c r="B106" s="283" t="s">
        <v>57</v>
      </c>
      <c r="C106" s="280"/>
      <c r="D106" s="280"/>
      <c r="E106" s="280">
        <f>D106*4</f>
        <v>0</v>
      </c>
      <c r="F106" s="280"/>
      <c r="G106" s="280"/>
      <c r="H106" s="280">
        <f>G106*4</f>
        <v>0</v>
      </c>
      <c r="I106" s="280"/>
      <c r="J106" s="280"/>
      <c r="K106" s="280">
        <f>J106*4</f>
        <v>0</v>
      </c>
      <c r="L106" s="280"/>
      <c r="M106" s="280"/>
      <c r="N106" s="280">
        <f>M106*4</f>
        <v>0</v>
      </c>
      <c r="O106" s="280"/>
      <c r="P106" s="280"/>
      <c r="Q106" s="280">
        <f>P106*4</f>
        <v>0</v>
      </c>
      <c r="R106" s="280"/>
      <c r="S106" s="280"/>
      <c r="T106" s="280">
        <f>S106*4</f>
        <v>0</v>
      </c>
      <c r="U106" s="280">
        <f t="shared" si="3"/>
        <v>0</v>
      </c>
      <c r="V106" s="280"/>
    </row>
    <row r="107" s="275" customFormat="1" ht="28" customHeight="1" spans="1:22">
      <c r="A107" s="280"/>
      <c r="B107" s="283" t="s">
        <v>58</v>
      </c>
      <c r="C107" s="280"/>
      <c r="D107" s="280"/>
      <c r="E107" s="280">
        <f>D107*6</f>
        <v>0</v>
      </c>
      <c r="F107" s="280"/>
      <c r="G107" s="280"/>
      <c r="H107" s="280">
        <f>G107*6</f>
        <v>0</v>
      </c>
      <c r="I107" s="280"/>
      <c r="J107" s="280"/>
      <c r="K107" s="280">
        <f>J107*6</f>
        <v>0</v>
      </c>
      <c r="L107" s="280"/>
      <c r="M107" s="280"/>
      <c r="N107" s="280">
        <f>M107*6</f>
        <v>0</v>
      </c>
      <c r="O107" s="280"/>
      <c r="P107" s="280"/>
      <c r="Q107" s="280">
        <f>P107*6</f>
        <v>0</v>
      </c>
      <c r="R107" s="280"/>
      <c r="S107" s="280"/>
      <c r="T107" s="280">
        <f>S107*6</f>
        <v>0</v>
      </c>
      <c r="U107" s="280">
        <f t="shared" si="3"/>
        <v>0</v>
      </c>
      <c r="V107" s="280"/>
    </row>
    <row r="108" s="275" customFormat="1" ht="28" customHeight="1" spans="1:22">
      <c r="A108" s="280"/>
      <c r="B108" s="283" t="s">
        <v>59</v>
      </c>
      <c r="C108" s="280"/>
      <c r="D108" s="280"/>
      <c r="E108" s="280">
        <f>D108*2</f>
        <v>0</v>
      </c>
      <c r="F108" s="280"/>
      <c r="G108" s="280"/>
      <c r="H108" s="280">
        <f>G108*2</f>
        <v>0</v>
      </c>
      <c r="I108" s="280"/>
      <c r="J108" s="280"/>
      <c r="K108" s="280">
        <f>J108*2</f>
        <v>0</v>
      </c>
      <c r="L108" s="280"/>
      <c r="M108" s="280"/>
      <c r="N108" s="280">
        <f>M108*2</f>
        <v>0</v>
      </c>
      <c r="O108" s="280"/>
      <c r="P108" s="280"/>
      <c r="Q108" s="280">
        <f>P108*2</f>
        <v>0</v>
      </c>
      <c r="R108" s="280"/>
      <c r="S108" s="280"/>
      <c r="T108" s="280">
        <f>S108*2</f>
        <v>0</v>
      </c>
      <c r="U108" s="280">
        <f t="shared" si="3"/>
        <v>0</v>
      </c>
      <c r="V108" s="280"/>
    </row>
    <row r="109" s="275" customFormat="1" ht="28" customHeight="1" spans="1:22">
      <c r="A109" s="280"/>
      <c r="B109" s="281" t="s">
        <v>61</v>
      </c>
      <c r="C109" s="280"/>
      <c r="D109" s="280"/>
      <c r="E109" s="280">
        <f>D109*2</f>
        <v>0</v>
      </c>
      <c r="F109" s="280"/>
      <c r="G109" s="280"/>
      <c r="H109" s="280">
        <f>G109*2</f>
        <v>0</v>
      </c>
      <c r="I109" s="280"/>
      <c r="J109" s="280"/>
      <c r="K109" s="280">
        <f>J109*2</f>
        <v>0</v>
      </c>
      <c r="L109" s="280"/>
      <c r="M109" s="280"/>
      <c r="N109" s="280">
        <f>M109*2</f>
        <v>0</v>
      </c>
      <c r="O109" s="280"/>
      <c r="P109" s="280"/>
      <c r="Q109" s="280">
        <f>P109*2</f>
        <v>0</v>
      </c>
      <c r="R109" s="280"/>
      <c r="S109" s="280"/>
      <c r="T109" s="280">
        <f>S109*2</f>
        <v>0</v>
      </c>
      <c r="U109" s="280">
        <f t="shared" si="3"/>
        <v>0</v>
      </c>
      <c r="V109" s="280"/>
    </row>
    <row r="110" s="275" customFormat="1" ht="28" customHeight="1" spans="1:22">
      <c r="A110" s="280" t="s">
        <v>38</v>
      </c>
      <c r="B110" s="283" t="s">
        <v>53</v>
      </c>
      <c r="C110" s="280"/>
      <c r="D110" s="280"/>
      <c r="E110" s="280">
        <f>D110*8</f>
        <v>0</v>
      </c>
      <c r="F110" s="280"/>
      <c r="G110" s="280"/>
      <c r="H110" s="280">
        <f>G110*8</f>
        <v>0</v>
      </c>
      <c r="I110" s="280"/>
      <c r="J110" s="280"/>
      <c r="K110" s="280">
        <f>J110*8</f>
        <v>0</v>
      </c>
      <c r="L110" s="280"/>
      <c r="M110" s="280"/>
      <c r="N110" s="280">
        <f>M110*8</f>
        <v>0</v>
      </c>
      <c r="O110" s="280"/>
      <c r="P110" s="280"/>
      <c r="Q110" s="280">
        <f>P110*8</f>
        <v>0</v>
      </c>
      <c r="R110" s="280"/>
      <c r="S110" s="280"/>
      <c r="T110" s="280">
        <f>S110*8</f>
        <v>0</v>
      </c>
      <c r="U110" s="280">
        <f t="shared" si="3"/>
        <v>0</v>
      </c>
      <c r="V110" s="280">
        <f>U110+U111+U112+U113+U114+U115+U116</f>
        <v>0</v>
      </c>
    </row>
    <row r="111" s="275" customFormat="1" ht="28" customHeight="1" spans="1:22">
      <c r="A111" s="280"/>
      <c r="B111" s="283" t="s">
        <v>54</v>
      </c>
      <c r="C111" s="280"/>
      <c r="D111" s="280"/>
      <c r="E111" s="280">
        <f>D111*4</f>
        <v>0</v>
      </c>
      <c r="F111" s="280"/>
      <c r="G111" s="280"/>
      <c r="H111" s="280">
        <f>G111*4</f>
        <v>0</v>
      </c>
      <c r="I111" s="280"/>
      <c r="J111" s="280"/>
      <c r="K111" s="280">
        <f>J111*4</f>
        <v>0</v>
      </c>
      <c r="L111" s="280"/>
      <c r="M111" s="280"/>
      <c r="N111" s="280">
        <f>M111*4</f>
        <v>0</v>
      </c>
      <c r="O111" s="280"/>
      <c r="P111" s="280"/>
      <c r="Q111" s="280">
        <f>P111*4</f>
        <v>0</v>
      </c>
      <c r="R111" s="280"/>
      <c r="S111" s="280"/>
      <c r="T111" s="280">
        <f>S111*4</f>
        <v>0</v>
      </c>
      <c r="U111" s="280">
        <f t="shared" si="3"/>
        <v>0</v>
      </c>
      <c r="V111" s="280"/>
    </row>
    <row r="112" s="275" customFormat="1" ht="28" customHeight="1" spans="1:22">
      <c r="A112" s="280"/>
      <c r="B112" s="283" t="s">
        <v>56</v>
      </c>
      <c r="C112" s="280"/>
      <c r="D112" s="280"/>
      <c r="E112" s="280">
        <f>D112*8</f>
        <v>0</v>
      </c>
      <c r="F112" s="280"/>
      <c r="G112" s="280"/>
      <c r="H112" s="280">
        <f>G112*8</f>
        <v>0</v>
      </c>
      <c r="I112" s="280"/>
      <c r="J112" s="280"/>
      <c r="K112" s="280">
        <f>J112*8</f>
        <v>0</v>
      </c>
      <c r="L112" s="280"/>
      <c r="M112" s="280"/>
      <c r="N112" s="280">
        <f>M112*8</f>
        <v>0</v>
      </c>
      <c r="O112" s="280"/>
      <c r="P112" s="280"/>
      <c r="Q112" s="280">
        <f>P112*8</f>
        <v>0</v>
      </c>
      <c r="R112" s="280"/>
      <c r="S112" s="280"/>
      <c r="T112" s="280">
        <f>S112*8</f>
        <v>0</v>
      </c>
      <c r="U112" s="280">
        <f t="shared" si="3"/>
        <v>0</v>
      </c>
      <c r="V112" s="280"/>
    </row>
    <row r="113" s="275" customFormat="1" ht="28" customHeight="1" spans="1:22">
      <c r="A113" s="280"/>
      <c r="B113" s="283" t="s">
        <v>57</v>
      </c>
      <c r="C113" s="280"/>
      <c r="D113" s="280"/>
      <c r="E113" s="280">
        <f>D113*4</f>
        <v>0</v>
      </c>
      <c r="F113" s="280"/>
      <c r="G113" s="280"/>
      <c r="H113" s="280">
        <f>G113*4</f>
        <v>0</v>
      </c>
      <c r="I113" s="280"/>
      <c r="J113" s="280"/>
      <c r="K113" s="280">
        <f>J113*4</f>
        <v>0</v>
      </c>
      <c r="L113" s="280"/>
      <c r="M113" s="280"/>
      <c r="N113" s="280">
        <f>M113*4</f>
        <v>0</v>
      </c>
      <c r="O113" s="280"/>
      <c r="P113" s="280"/>
      <c r="Q113" s="280">
        <f>P113*4</f>
        <v>0</v>
      </c>
      <c r="R113" s="280"/>
      <c r="S113" s="280"/>
      <c r="T113" s="280">
        <f>S113*4</f>
        <v>0</v>
      </c>
      <c r="U113" s="280">
        <f t="shared" si="3"/>
        <v>0</v>
      </c>
      <c r="V113" s="280"/>
    </row>
    <row r="114" s="275" customFormat="1" ht="28" customHeight="1" spans="1:22">
      <c r="A114" s="280"/>
      <c r="B114" s="283" t="s">
        <v>58</v>
      </c>
      <c r="C114" s="280"/>
      <c r="D114" s="280"/>
      <c r="E114" s="280">
        <f>D114*6</f>
        <v>0</v>
      </c>
      <c r="F114" s="280"/>
      <c r="G114" s="280"/>
      <c r="H114" s="280">
        <f>G114*6</f>
        <v>0</v>
      </c>
      <c r="I114" s="280"/>
      <c r="J114" s="280"/>
      <c r="K114" s="280">
        <f>J114*6</f>
        <v>0</v>
      </c>
      <c r="L114" s="280"/>
      <c r="M114" s="280"/>
      <c r="N114" s="280">
        <f>M114*6</f>
        <v>0</v>
      </c>
      <c r="O114" s="280"/>
      <c r="P114" s="280"/>
      <c r="Q114" s="280">
        <f>P114*6</f>
        <v>0</v>
      </c>
      <c r="R114" s="280"/>
      <c r="S114" s="280"/>
      <c r="T114" s="280">
        <f>S114*6</f>
        <v>0</v>
      </c>
      <c r="U114" s="280">
        <f t="shared" si="3"/>
        <v>0</v>
      </c>
      <c r="V114" s="280"/>
    </row>
    <row r="115" s="275" customFormat="1" ht="28" customHeight="1" spans="1:22">
      <c r="A115" s="280"/>
      <c r="B115" s="283" t="s">
        <v>59</v>
      </c>
      <c r="C115" s="280"/>
      <c r="D115" s="280"/>
      <c r="E115" s="280">
        <f>D115*2</f>
        <v>0</v>
      </c>
      <c r="F115" s="280"/>
      <c r="G115" s="280"/>
      <c r="H115" s="280">
        <f>G115*2</f>
        <v>0</v>
      </c>
      <c r="I115" s="280"/>
      <c r="J115" s="280"/>
      <c r="K115" s="280">
        <f>J115*2</f>
        <v>0</v>
      </c>
      <c r="L115" s="280"/>
      <c r="M115" s="280"/>
      <c r="N115" s="280">
        <f>M115*2</f>
        <v>0</v>
      </c>
      <c r="O115" s="280"/>
      <c r="P115" s="280"/>
      <c r="Q115" s="280">
        <f>P115*2</f>
        <v>0</v>
      </c>
      <c r="R115" s="280"/>
      <c r="S115" s="280"/>
      <c r="T115" s="280">
        <f>S115*2</f>
        <v>0</v>
      </c>
      <c r="U115" s="280">
        <f t="shared" si="3"/>
        <v>0</v>
      </c>
      <c r="V115" s="280"/>
    </row>
    <row r="116" s="275" customFormat="1" ht="28" customHeight="1" spans="1:22">
      <c r="A116" s="280"/>
      <c r="B116" s="281" t="s">
        <v>61</v>
      </c>
      <c r="C116" s="280"/>
      <c r="D116" s="280"/>
      <c r="E116" s="280">
        <f>D116*2</f>
        <v>0</v>
      </c>
      <c r="F116" s="280"/>
      <c r="G116" s="280"/>
      <c r="H116" s="280">
        <f>G116*2</f>
        <v>0</v>
      </c>
      <c r="I116" s="280"/>
      <c r="J116" s="280"/>
      <c r="K116" s="280">
        <f>J116*2</f>
        <v>0</v>
      </c>
      <c r="L116" s="280"/>
      <c r="M116" s="280"/>
      <c r="N116" s="280">
        <f>M116*2</f>
        <v>0</v>
      </c>
      <c r="O116" s="280"/>
      <c r="P116" s="280"/>
      <c r="Q116" s="280">
        <f>P116*2</f>
        <v>0</v>
      </c>
      <c r="R116" s="280"/>
      <c r="S116" s="280"/>
      <c r="T116" s="280">
        <f>S116*2</f>
        <v>0</v>
      </c>
      <c r="U116" s="280">
        <f t="shared" si="3"/>
        <v>0</v>
      </c>
      <c r="V116" s="280"/>
    </row>
    <row r="117" s="275" customFormat="1" ht="28" customHeight="1" spans="1:22">
      <c r="A117" s="280" t="s">
        <v>39</v>
      </c>
      <c r="B117" s="283" t="s">
        <v>53</v>
      </c>
      <c r="C117" s="280"/>
      <c r="D117" s="280"/>
      <c r="E117" s="280">
        <f>D117*8</f>
        <v>0</v>
      </c>
      <c r="F117" s="280"/>
      <c r="G117" s="280"/>
      <c r="H117" s="280">
        <f>G117*8</f>
        <v>0</v>
      </c>
      <c r="I117" s="280"/>
      <c r="J117" s="280"/>
      <c r="K117" s="280">
        <f>J117*8</f>
        <v>0</v>
      </c>
      <c r="L117" s="280"/>
      <c r="M117" s="280"/>
      <c r="N117" s="280">
        <f>M117*8</f>
        <v>0</v>
      </c>
      <c r="O117" s="280"/>
      <c r="P117" s="280"/>
      <c r="Q117" s="280">
        <f>P117*8</f>
        <v>0</v>
      </c>
      <c r="R117" s="280"/>
      <c r="S117" s="280"/>
      <c r="T117" s="280">
        <f>S117*8</f>
        <v>0</v>
      </c>
      <c r="U117" s="280">
        <f t="shared" si="3"/>
        <v>0</v>
      </c>
      <c r="V117" s="280">
        <f>U117+U118+U119+U120+U121+U122+U123</f>
        <v>4</v>
      </c>
    </row>
    <row r="118" s="275" customFormat="1" ht="28" customHeight="1" spans="1:22">
      <c r="A118" s="280"/>
      <c r="B118" s="283" t="s">
        <v>54</v>
      </c>
      <c r="C118" s="280"/>
      <c r="D118" s="280"/>
      <c r="E118" s="280">
        <f>D118*4</f>
        <v>0</v>
      </c>
      <c r="F118" s="280"/>
      <c r="G118" s="280"/>
      <c r="H118" s="280">
        <f>G118*4</f>
        <v>0</v>
      </c>
      <c r="I118" s="282" t="s">
        <v>79</v>
      </c>
      <c r="J118" s="280">
        <v>1</v>
      </c>
      <c r="K118" s="280">
        <f>J118*4</f>
        <v>4</v>
      </c>
      <c r="L118" s="280"/>
      <c r="M118" s="280"/>
      <c r="N118" s="280">
        <f>M118*4</f>
        <v>0</v>
      </c>
      <c r="O118" s="280"/>
      <c r="P118" s="280"/>
      <c r="Q118" s="280">
        <f>P118*4</f>
        <v>0</v>
      </c>
      <c r="R118" s="280"/>
      <c r="S118" s="280"/>
      <c r="T118" s="280">
        <f>S118*4</f>
        <v>0</v>
      </c>
      <c r="U118" s="280">
        <f t="shared" si="3"/>
        <v>4</v>
      </c>
      <c r="V118" s="280"/>
    </row>
    <row r="119" s="275" customFormat="1" ht="28" customHeight="1" spans="1:22">
      <c r="A119" s="280"/>
      <c r="B119" s="283" t="s">
        <v>56</v>
      </c>
      <c r="C119" s="280"/>
      <c r="D119" s="280"/>
      <c r="E119" s="280">
        <f>D119*8</f>
        <v>0</v>
      </c>
      <c r="F119" s="280"/>
      <c r="G119" s="280"/>
      <c r="H119" s="280">
        <f>G119*8</f>
        <v>0</v>
      </c>
      <c r="I119" s="280"/>
      <c r="J119" s="280"/>
      <c r="K119" s="280">
        <f>J119*8</f>
        <v>0</v>
      </c>
      <c r="L119" s="280"/>
      <c r="M119" s="280"/>
      <c r="N119" s="280">
        <f>M119*8</f>
        <v>0</v>
      </c>
      <c r="O119" s="280"/>
      <c r="P119" s="280"/>
      <c r="Q119" s="280">
        <f>P119*8</f>
        <v>0</v>
      </c>
      <c r="R119" s="280"/>
      <c r="S119" s="280"/>
      <c r="T119" s="280">
        <f>S119*8</f>
        <v>0</v>
      </c>
      <c r="U119" s="280">
        <f t="shared" si="3"/>
        <v>0</v>
      </c>
      <c r="V119" s="280"/>
    </row>
    <row r="120" s="275" customFormat="1" ht="28" customHeight="1" spans="1:22">
      <c r="A120" s="280"/>
      <c r="B120" s="283" t="s">
        <v>57</v>
      </c>
      <c r="C120" s="280"/>
      <c r="D120" s="280"/>
      <c r="E120" s="280">
        <f>D120*4</f>
        <v>0</v>
      </c>
      <c r="F120" s="280"/>
      <c r="G120" s="280"/>
      <c r="H120" s="280">
        <f>G120*4</f>
        <v>0</v>
      </c>
      <c r="I120" s="280"/>
      <c r="J120" s="280"/>
      <c r="K120" s="280">
        <f>J120*4</f>
        <v>0</v>
      </c>
      <c r="L120" s="280"/>
      <c r="M120" s="280"/>
      <c r="N120" s="280">
        <f>M120*4</f>
        <v>0</v>
      </c>
      <c r="O120" s="280"/>
      <c r="P120" s="280"/>
      <c r="Q120" s="280">
        <f>P120*4</f>
        <v>0</v>
      </c>
      <c r="R120" s="280"/>
      <c r="S120" s="280"/>
      <c r="T120" s="280">
        <f>S120*4</f>
        <v>0</v>
      </c>
      <c r="U120" s="280">
        <f t="shared" si="3"/>
        <v>0</v>
      </c>
      <c r="V120" s="280"/>
    </row>
    <row r="121" s="275" customFormat="1" ht="28" customHeight="1" spans="1:22">
      <c r="A121" s="280"/>
      <c r="B121" s="283" t="s">
        <v>58</v>
      </c>
      <c r="C121" s="280"/>
      <c r="D121" s="280"/>
      <c r="E121" s="280">
        <f>D121*6</f>
        <v>0</v>
      </c>
      <c r="F121" s="280"/>
      <c r="G121" s="280"/>
      <c r="H121" s="280">
        <f>G121*6</f>
        <v>0</v>
      </c>
      <c r="I121" s="280"/>
      <c r="J121" s="280"/>
      <c r="K121" s="280">
        <f>J121*6</f>
        <v>0</v>
      </c>
      <c r="L121" s="280"/>
      <c r="M121" s="280"/>
      <c r="N121" s="280">
        <f>M121*6</f>
        <v>0</v>
      </c>
      <c r="O121" s="280"/>
      <c r="P121" s="280"/>
      <c r="Q121" s="280">
        <f>P121*6</f>
        <v>0</v>
      </c>
      <c r="R121" s="280"/>
      <c r="S121" s="280"/>
      <c r="T121" s="280">
        <f>S121*6</f>
        <v>0</v>
      </c>
      <c r="U121" s="280">
        <f t="shared" si="3"/>
        <v>0</v>
      </c>
      <c r="V121" s="280"/>
    </row>
    <row r="122" s="275" customFormat="1" ht="28" customHeight="1" spans="1:22">
      <c r="A122" s="280"/>
      <c r="B122" s="283" t="s">
        <v>59</v>
      </c>
      <c r="C122" s="280"/>
      <c r="D122" s="280"/>
      <c r="E122" s="280">
        <f>D122*2</f>
        <v>0</v>
      </c>
      <c r="F122" s="280"/>
      <c r="G122" s="280"/>
      <c r="H122" s="280">
        <f>G122*2</f>
        <v>0</v>
      </c>
      <c r="I122" s="280"/>
      <c r="J122" s="280"/>
      <c r="K122" s="280">
        <f>J122*2</f>
        <v>0</v>
      </c>
      <c r="L122" s="280"/>
      <c r="M122" s="280"/>
      <c r="N122" s="280">
        <f>M122*2</f>
        <v>0</v>
      </c>
      <c r="O122" s="280"/>
      <c r="P122" s="280"/>
      <c r="Q122" s="280">
        <f>P122*2</f>
        <v>0</v>
      </c>
      <c r="R122" s="280"/>
      <c r="S122" s="280"/>
      <c r="T122" s="280">
        <f>S122*2</f>
        <v>0</v>
      </c>
      <c r="U122" s="280">
        <f t="shared" si="3"/>
        <v>0</v>
      </c>
      <c r="V122" s="280"/>
    </row>
    <row r="123" s="275" customFormat="1" ht="28" customHeight="1" spans="1:22">
      <c r="A123" s="280"/>
      <c r="B123" s="281" t="s">
        <v>61</v>
      </c>
      <c r="C123" s="280"/>
      <c r="D123" s="280"/>
      <c r="E123" s="280">
        <f>D123*2</f>
        <v>0</v>
      </c>
      <c r="F123" s="280"/>
      <c r="G123" s="280"/>
      <c r="H123" s="280">
        <f>G123*2</f>
        <v>0</v>
      </c>
      <c r="I123" s="280"/>
      <c r="J123" s="280"/>
      <c r="K123" s="280">
        <f>J123*2</f>
        <v>0</v>
      </c>
      <c r="L123" s="280"/>
      <c r="M123" s="280"/>
      <c r="N123" s="280">
        <f>M123*2</f>
        <v>0</v>
      </c>
      <c r="O123" s="280"/>
      <c r="P123" s="280"/>
      <c r="Q123" s="280">
        <f>P123*2</f>
        <v>0</v>
      </c>
      <c r="R123" s="280"/>
      <c r="S123" s="280"/>
      <c r="T123" s="280">
        <f>S123*2</f>
        <v>0</v>
      </c>
      <c r="U123" s="280">
        <f t="shared" si="3"/>
        <v>0</v>
      </c>
      <c r="V123" s="280"/>
    </row>
    <row r="124" ht="34.8" spans="1:22">
      <c r="A124" s="280" t="s">
        <v>40</v>
      </c>
      <c r="B124" s="283" t="s">
        <v>53</v>
      </c>
      <c r="C124" s="288"/>
      <c r="D124" s="288"/>
      <c r="E124" s="280">
        <f>D124*8</f>
        <v>0</v>
      </c>
      <c r="F124" s="288"/>
      <c r="G124" s="288"/>
      <c r="H124" s="280">
        <f>G124*8</f>
        <v>0</v>
      </c>
      <c r="I124" s="288"/>
      <c r="J124" s="288"/>
      <c r="K124" s="280">
        <f>J124*8</f>
        <v>0</v>
      </c>
      <c r="L124" s="288"/>
      <c r="M124" s="288"/>
      <c r="N124" s="280">
        <f>M124*8</f>
        <v>0</v>
      </c>
      <c r="O124" s="288"/>
      <c r="P124" s="288"/>
      <c r="Q124" s="280">
        <f>P124*8</f>
        <v>0</v>
      </c>
      <c r="R124" s="288"/>
      <c r="S124" s="288"/>
      <c r="T124" s="280">
        <f>S124*8</f>
        <v>0</v>
      </c>
      <c r="U124" s="288"/>
      <c r="V124" s="288"/>
    </row>
    <row r="125" ht="17.4" spans="1:22">
      <c r="A125" s="288"/>
      <c r="B125" s="283" t="s">
        <v>54</v>
      </c>
      <c r="C125" s="288"/>
      <c r="D125" s="288"/>
      <c r="E125" s="280">
        <f>D125*4</f>
        <v>0</v>
      </c>
      <c r="F125" s="288"/>
      <c r="G125" s="288"/>
      <c r="H125" s="280">
        <f>G125*4</f>
        <v>0</v>
      </c>
      <c r="I125" s="288"/>
      <c r="J125" s="288"/>
      <c r="K125" s="280">
        <f>J125*4</f>
        <v>0</v>
      </c>
      <c r="L125" s="288"/>
      <c r="M125" s="288"/>
      <c r="N125" s="280">
        <f>M125*4</f>
        <v>0</v>
      </c>
      <c r="O125" s="288"/>
      <c r="P125" s="288"/>
      <c r="Q125" s="280">
        <f>P125*4</f>
        <v>0</v>
      </c>
      <c r="R125" s="288"/>
      <c r="S125" s="288"/>
      <c r="T125" s="280">
        <f>S125*4</f>
        <v>0</v>
      </c>
      <c r="U125" s="288"/>
      <c r="V125" s="288"/>
    </row>
    <row r="126" ht="17.4" spans="1:22">
      <c r="A126" s="288"/>
      <c r="B126" s="283" t="s">
        <v>56</v>
      </c>
      <c r="C126" s="288"/>
      <c r="D126" s="288"/>
      <c r="E126" s="280">
        <f>D126*8</f>
        <v>0</v>
      </c>
      <c r="F126" s="288"/>
      <c r="G126" s="288"/>
      <c r="H126" s="280">
        <f>G126*8</f>
        <v>0</v>
      </c>
      <c r="I126" s="288"/>
      <c r="J126" s="288"/>
      <c r="K126" s="280">
        <f>J126*8</f>
        <v>0</v>
      </c>
      <c r="L126" s="288"/>
      <c r="M126" s="288"/>
      <c r="N126" s="280">
        <f>M126*8</f>
        <v>0</v>
      </c>
      <c r="O126" s="288"/>
      <c r="P126" s="288"/>
      <c r="Q126" s="280">
        <f>P126*8</f>
        <v>0</v>
      </c>
      <c r="R126" s="288"/>
      <c r="S126" s="288"/>
      <c r="T126" s="280">
        <f>S126*8</f>
        <v>0</v>
      </c>
      <c r="U126" s="288"/>
      <c r="V126" s="288"/>
    </row>
    <row r="127" ht="17.4" spans="1:22">
      <c r="A127" s="288"/>
      <c r="B127" s="283" t="s">
        <v>57</v>
      </c>
      <c r="C127" s="288"/>
      <c r="D127" s="288"/>
      <c r="E127" s="280">
        <f>D127*4</f>
        <v>0</v>
      </c>
      <c r="F127" s="288"/>
      <c r="G127" s="288"/>
      <c r="H127" s="280">
        <f>G127*4</f>
        <v>0</v>
      </c>
      <c r="I127" s="288"/>
      <c r="J127" s="288"/>
      <c r="K127" s="280">
        <f>J127*4</f>
        <v>0</v>
      </c>
      <c r="L127" s="288"/>
      <c r="M127" s="288"/>
      <c r="N127" s="280">
        <f>M127*4</f>
        <v>0</v>
      </c>
      <c r="O127" s="288"/>
      <c r="P127" s="288"/>
      <c r="Q127" s="280">
        <f>P127*4</f>
        <v>0</v>
      </c>
      <c r="R127" s="288"/>
      <c r="S127" s="288"/>
      <c r="T127" s="280">
        <f>S127*4</f>
        <v>0</v>
      </c>
      <c r="U127" s="288"/>
      <c r="V127" s="288"/>
    </row>
    <row r="128" ht="17.4" spans="1:22">
      <c r="A128" s="288"/>
      <c r="B128" s="283" t="s">
        <v>58</v>
      </c>
      <c r="C128" s="288"/>
      <c r="D128" s="288"/>
      <c r="E128" s="280">
        <f>D128*6</f>
        <v>0</v>
      </c>
      <c r="F128" s="288"/>
      <c r="G128" s="288"/>
      <c r="H128" s="280">
        <f>G128*6</f>
        <v>0</v>
      </c>
      <c r="I128" s="288"/>
      <c r="J128" s="288"/>
      <c r="K128" s="280">
        <f>J128*6</f>
        <v>0</v>
      </c>
      <c r="L128" s="288"/>
      <c r="M128" s="288"/>
      <c r="N128" s="280">
        <f>M128*6</f>
        <v>0</v>
      </c>
      <c r="O128" s="288"/>
      <c r="P128" s="288"/>
      <c r="Q128" s="280">
        <f>P128*6</f>
        <v>0</v>
      </c>
      <c r="R128" s="288"/>
      <c r="S128" s="288"/>
      <c r="T128" s="280">
        <f>S128*6</f>
        <v>0</v>
      </c>
      <c r="U128" s="288"/>
      <c r="V128" s="288"/>
    </row>
    <row r="129" ht="17.4" spans="1:22">
      <c r="A129" s="288"/>
      <c r="B129" s="283" t="s">
        <v>59</v>
      </c>
      <c r="C129" s="288"/>
      <c r="D129" s="288"/>
      <c r="E129" s="280">
        <f>D129*2</f>
        <v>0</v>
      </c>
      <c r="F129" s="288"/>
      <c r="G129" s="288"/>
      <c r="H129" s="280">
        <f>G129*2</f>
        <v>0</v>
      </c>
      <c r="I129" s="288"/>
      <c r="J129" s="288"/>
      <c r="K129" s="280">
        <f>J129*2</f>
        <v>0</v>
      </c>
      <c r="L129" s="288"/>
      <c r="M129" s="288"/>
      <c r="N129" s="280">
        <f>M129*2</f>
        <v>0</v>
      </c>
      <c r="O129" s="288"/>
      <c r="P129" s="288"/>
      <c r="Q129" s="280">
        <f>P129*2</f>
        <v>0</v>
      </c>
      <c r="R129" s="288"/>
      <c r="S129" s="288"/>
      <c r="T129" s="280">
        <f>S129*2</f>
        <v>0</v>
      </c>
      <c r="U129" s="288"/>
      <c r="V129" s="288"/>
    </row>
    <row r="130" ht="17.4" spans="1:22">
      <c r="A130" s="288"/>
      <c r="B130" s="281" t="s">
        <v>61</v>
      </c>
      <c r="C130" s="288"/>
      <c r="D130" s="288"/>
      <c r="E130" s="280">
        <f>D130*2</f>
        <v>0</v>
      </c>
      <c r="F130" s="288"/>
      <c r="G130" s="288"/>
      <c r="H130" s="280">
        <f>G130*2</f>
        <v>0</v>
      </c>
      <c r="I130" s="288"/>
      <c r="J130" s="288"/>
      <c r="K130" s="280">
        <f>J130*2</f>
        <v>0</v>
      </c>
      <c r="L130" s="288"/>
      <c r="M130" s="288"/>
      <c r="N130" s="280">
        <f>M130*2</f>
        <v>0</v>
      </c>
      <c r="O130" s="288"/>
      <c r="P130" s="288"/>
      <c r="Q130" s="280">
        <f>P130*2</f>
        <v>0</v>
      </c>
      <c r="R130" s="288"/>
      <c r="S130" s="288"/>
      <c r="T130" s="280">
        <f>S130*2</f>
        <v>0</v>
      </c>
      <c r="U130" s="288"/>
      <c r="V130" s="288"/>
    </row>
    <row r="131" ht="34.8" spans="1:22">
      <c r="A131" s="280" t="s">
        <v>41</v>
      </c>
      <c r="B131" s="283" t="s">
        <v>53</v>
      </c>
      <c r="C131" s="288"/>
      <c r="D131" s="288"/>
      <c r="E131" s="280">
        <f>D131*8</f>
        <v>0</v>
      </c>
      <c r="F131" s="288"/>
      <c r="G131" s="288"/>
      <c r="H131" s="280">
        <f>G131*8</f>
        <v>0</v>
      </c>
      <c r="I131" s="288"/>
      <c r="J131" s="288"/>
      <c r="K131" s="280">
        <f>J131*8</f>
        <v>0</v>
      </c>
      <c r="L131" s="288"/>
      <c r="M131" s="288"/>
      <c r="N131" s="280">
        <f>M131*8</f>
        <v>0</v>
      </c>
      <c r="O131" s="288"/>
      <c r="P131" s="288"/>
      <c r="Q131" s="280">
        <f>P131*8</f>
        <v>0</v>
      </c>
      <c r="R131" s="288"/>
      <c r="S131" s="288"/>
      <c r="T131" s="280">
        <f>S131*8</f>
        <v>0</v>
      </c>
      <c r="U131" s="288"/>
      <c r="V131" s="288"/>
    </row>
    <row r="132" ht="17.4" spans="1:22">
      <c r="A132" s="288"/>
      <c r="B132" s="283" t="s">
        <v>54</v>
      </c>
      <c r="C132" s="288"/>
      <c r="D132" s="288"/>
      <c r="E132" s="280">
        <f>D132*4</f>
        <v>0</v>
      </c>
      <c r="F132" s="288"/>
      <c r="G132" s="288"/>
      <c r="H132" s="280">
        <f>G132*4</f>
        <v>0</v>
      </c>
      <c r="I132" s="288"/>
      <c r="J132" s="288"/>
      <c r="K132" s="280">
        <f>J132*4</f>
        <v>0</v>
      </c>
      <c r="L132" s="288"/>
      <c r="M132" s="288"/>
      <c r="N132" s="280">
        <f>M132*4</f>
        <v>0</v>
      </c>
      <c r="O132" s="288"/>
      <c r="P132" s="288"/>
      <c r="Q132" s="280">
        <f>P132*4</f>
        <v>0</v>
      </c>
      <c r="R132" s="288"/>
      <c r="S132" s="288"/>
      <c r="T132" s="280">
        <f>S132*4</f>
        <v>0</v>
      </c>
      <c r="U132" s="288"/>
      <c r="V132" s="288"/>
    </row>
    <row r="133" ht="17.4" spans="1:22">
      <c r="A133" s="288"/>
      <c r="B133" s="283" t="s">
        <v>56</v>
      </c>
      <c r="C133" s="288"/>
      <c r="D133" s="288"/>
      <c r="E133" s="280">
        <f>D133*8</f>
        <v>0</v>
      </c>
      <c r="F133" s="288"/>
      <c r="G133" s="288"/>
      <c r="H133" s="280">
        <f>G133*8</f>
        <v>0</v>
      </c>
      <c r="I133" s="288"/>
      <c r="J133" s="288"/>
      <c r="K133" s="280">
        <f>J133*8</f>
        <v>0</v>
      </c>
      <c r="L133" s="288"/>
      <c r="M133" s="288"/>
      <c r="N133" s="280">
        <f>M133*8</f>
        <v>0</v>
      </c>
      <c r="O133" s="288"/>
      <c r="P133" s="288"/>
      <c r="Q133" s="280">
        <f>P133*8</f>
        <v>0</v>
      </c>
      <c r="R133" s="288"/>
      <c r="S133" s="288"/>
      <c r="T133" s="280">
        <f>S133*8</f>
        <v>0</v>
      </c>
      <c r="U133" s="288"/>
      <c r="V133" s="288"/>
    </row>
    <row r="134" ht="17.4" spans="1:22">
      <c r="A134" s="288"/>
      <c r="B134" s="283" t="s">
        <v>57</v>
      </c>
      <c r="C134" s="288"/>
      <c r="D134" s="288"/>
      <c r="E134" s="280">
        <f>D134*4</f>
        <v>0</v>
      </c>
      <c r="F134" s="288"/>
      <c r="G134" s="288"/>
      <c r="H134" s="280">
        <f>G134*4</f>
        <v>0</v>
      </c>
      <c r="I134" s="288"/>
      <c r="J134" s="288"/>
      <c r="K134" s="280">
        <f>J134*4</f>
        <v>0</v>
      </c>
      <c r="L134" s="288"/>
      <c r="M134" s="288"/>
      <c r="N134" s="280">
        <f>M134*4</f>
        <v>0</v>
      </c>
      <c r="O134" s="288"/>
      <c r="P134" s="288"/>
      <c r="Q134" s="280">
        <f>P134*4</f>
        <v>0</v>
      </c>
      <c r="R134" s="288"/>
      <c r="S134" s="288"/>
      <c r="T134" s="280">
        <f>S134*4</f>
        <v>0</v>
      </c>
      <c r="U134" s="288"/>
      <c r="V134" s="288"/>
    </row>
    <row r="135" ht="17.4" spans="1:22">
      <c r="A135" s="288"/>
      <c r="B135" s="283" t="s">
        <v>58</v>
      </c>
      <c r="C135" s="288"/>
      <c r="D135" s="288"/>
      <c r="E135" s="280">
        <f>D135*6</f>
        <v>0</v>
      </c>
      <c r="F135" s="288"/>
      <c r="G135" s="288"/>
      <c r="H135" s="280">
        <f>G135*6</f>
        <v>0</v>
      </c>
      <c r="I135" s="288"/>
      <c r="J135" s="288"/>
      <c r="K135" s="280">
        <f>J135*6</f>
        <v>0</v>
      </c>
      <c r="L135" s="288"/>
      <c r="M135" s="288"/>
      <c r="N135" s="280">
        <f>M135*6</f>
        <v>0</v>
      </c>
      <c r="O135" s="288"/>
      <c r="P135" s="288"/>
      <c r="Q135" s="280">
        <f>P135*6</f>
        <v>0</v>
      </c>
      <c r="R135" s="288"/>
      <c r="S135" s="288"/>
      <c r="T135" s="280">
        <f>S135*6</f>
        <v>0</v>
      </c>
      <c r="U135" s="288"/>
      <c r="V135" s="288"/>
    </row>
    <row r="136" ht="17.4" spans="1:22">
      <c r="A136" s="288"/>
      <c r="B136" s="283" t="s">
        <v>59</v>
      </c>
      <c r="C136" s="288"/>
      <c r="D136" s="288"/>
      <c r="E136" s="280">
        <f>D136*2</f>
        <v>0</v>
      </c>
      <c r="F136" s="288"/>
      <c r="G136" s="288"/>
      <c r="H136" s="280">
        <f>G136*2</f>
        <v>0</v>
      </c>
      <c r="I136" s="288"/>
      <c r="J136" s="288"/>
      <c r="K136" s="280">
        <f>J136*2</f>
        <v>0</v>
      </c>
      <c r="L136" s="288"/>
      <c r="M136" s="288"/>
      <c r="N136" s="280">
        <f>M136*2</f>
        <v>0</v>
      </c>
      <c r="O136" s="288"/>
      <c r="P136" s="288"/>
      <c r="Q136" s="280">
        <f>P136*2</f>
        <v>0</v>
      </c>
      <c r="R136" s="288"/>
      <c r="S136" s="288"/>
      <c r="T136" s="280">
        <f>S136*2</f>
        <v>0</v>
      </c>
      <c r="U136" s="288"/>
      <c r="V136" s="288"/>
    </row>
    <row r="137" ht="17.4" spans="1:22">
      <c r="A137" s="288"/>
      <c r="B137" s="281" t="s">
        <v>61</v>
      </c>
      <c r="C137" s="288"/>
      <c r="D137" s="288"/>
      <c r="E137" s="280">
        <f>D137*2</f>
        <v>0</v>
      </c>
      <c r="F137" s="288"/>
      <c r="G137" s="288"/>
      <c r="H137" s="280">
        <f>G137*2</f>
        <v>0</v>
      </c>
      <c r="I137" s="288"/>
      <c r="J137" s="288"/>
      <c r="K137" s="280">
        <f>J137*2</f>
        <v>0</v>
      </c>
      <c r="L137" s="288"/>
      <c r="M137" s="288"/>
      <c r="N137" s="280">
        <f>M137*2</f>
        <v>0</v>
      </c>
      <c r="O137" s="288"/>
      <c r="P137" s="288"/>
      <c r="Q137" s="280">
        <f>P137*2</f>
        <v>0</v>
      </c>
      <c r="R137" s="288"/>
      <c r="S137" s="288"/>
      <c r="T137" s="280">
        <f>S137*2</f>
        <v>0</v>
      </c>
      <c r="U137" s="288"/>
      <c r="V137" s="288"/>
    </row>
    <row r="138" ht="34.8" spans="1:22">
      <c r="A138" s="280" t="s">
        <v>42</v>
      </c>
      <c r="B138" s="283" t="s">
        <v>53</v>
      </c>
      <c r="C138" s="288"/>
      <c r="D138" s="288"/>
      <c r="E138" s="280">
        <f>D138*8</f>
        <v>0</v>
      </c>
      <c r="F138" s="288"/>
      <c r="G138" s="288"/>
      <c r="H138" s="280">
        <f>G138*8</f>
        <v>0</v>
      </c>
      <c r="I138" s="288"/>
      <c r="J138" s="288"/>
      <c r="K138" s="280">
        <f>J138*8</f>
        <v>0</v>
      </c>
      <c r="L138" s="288"/>
      <c r="M138" s="288"/>
      <c r="N138" s="280">
        <f>M138*8</f>
        <v>0</v>
      </c>
      <c r="O138" s="288"/>
      <c r="P138" s="288"/>
      <c r="Q138" s="280">
        <f>P138*8</f>
        <v>0</v>
      </c>
      <c r="R138" s="288"/>
      <c r="S138" s="288"/>
      <c r="T138" s="280">
        <f>S138*8</f>
        <v>0</v>
      </c>
      <c r="U138" s="288"/>
      <c r="V138" s="288"/>
    </row>
    <row r="139" ht="17.4" spans="1:22">
      <c r="A139" s="288"/>
      <c r="B139" s="283" t="s">
        <v>54</v>
      </c>
      <c r="C139" s="288"/>
      <c r="D139" s="288"/>
      <c r="E139" s="280">
        <f>D139*4</f>
        <v>0</v>
      </c>
      <c r="F139" s="288"/>
      <c r="G139" s="288"/>
      <c r="H139" s="280">
        <f>G139*4</f>
        <v>0</v>
      </c>
      <c r="I139" s="288"/>
      <c r="J139" s="288"/>
      <c r="K139" s="280">
        <f>J139*4</f>
        <v>0</v>
      </c>
      <c r="L139" s="288"/>
      <c r="M139" s="288"/>
      <c r="N139" s="280">
        <f>M139*4</f>
        <v>0</v>
      </c>
      <c r="O139" s="288"/>
      <c r="P139" s="288"/>
      <c r="Q139" s="280">
        <f>P139*4</f>
        <v>0</v>
      </c>
      <c r="R139" s="288"/>
      <c r="S139" s="288"/>
      <c r="T139" s="280">
        <f>S139*4</f>
        <v>0</v>
      </c>
      <c r="U139" s="288"/>
      <c r="V139" s="288"/>
    </row>
    <row r="140" ht="17.4" spans="1:22">
      <c r="A140" s="288"/>
      <c r="B140" s="283" t="s">
        <v>56</v>
      </c>
      <c r="C140" s="288"/>
      <c r="D140" s="288"/>
      <c r="E140" s="280">
        <f>D140*8</f>
        <v>0</v>
      </c>
      <c r="F140" s="288"/>
      <c r="G140" s="288"/>
      <c r="H140" s="280">
        <f>G140*8</f>
        <v>0</v>
      </c>
      <c r="I140" s="288"/>
      <c r="J140" s="288"/>
      <c r="K140" s="280">
        <f>J140*8</f>
        <v>0</v>
      </c>
      <c r="L140" s="288"/>
      <c r="M140" s="288"/>
      <c r="N140" s="280">
        <f>M140*8</f>
        <v>0</v>
      </c>
      <c r="O140" s="288"/>
      <c r="P140" s="288"/>
      <c r="Q140" s="280">
        <f>P140*8</f>
        <v>0</v>
      </c>
      <c r="R140" s="288"/>
      <c r="S140" s="288"/>
      <c r="T140" s="280">
        <f>S140*8</f>
        <v>0</v>
      </c>
      <c r="U140" s="288"/>
      <c r="V140" s="288"/>
    </row>
    <row r="141" ht="17.4" spans="1:22">
      <c r="A141" s="288"/>
      <c r="B141" s="283" t="s">
        <v>57</v>
      </c>
      <c r="C141" s="288"/>
      <c r="D141" s="288"/>
      <c r="E141" s="280">
        <f>D141*4</f>
        <v>0</v>
      </c>
      <c r="F141" s="288"/>
      <c r="G141" s="288"/>
      <c r="H141" s="280">
        <f>G141*4</f>
        <v>0</v>
      </c>
      <c r="I141" s="288"/>
      <c r="J141" s="288"/>
      <c r="K141" s="280">
        <f>J141*4</f>
        <v>0</v>
      </c>
      <c r="L141" s="288"/>
      <c r="M141" s="288"/>
      <c r="N141" s="280">
        <f>M141*4</f>
        <v>0</v>
      </c>
      <c r="O141" s="288"/>
      <c r="P141" s="288"/>
      <c r="Q141" s="280">
        <f>P141*4</f>
        <v>0</v>
      </c>
      <c r="R141" s="288"/>
      <c r="S141" s="288"/>
      <c r="T141" s="280">
        <f>S141*4</f>
        <v>0</v>
      </c>
      <c r="U141" s="288"/>
      <c r="V141" s="288"/>
    </row>
    <row r="142" ht="17.4" spans="1:22">
      <c r="A142" s="288"/>
      <c r="B142" s="283" t="s">
        <v>58</v>
      </c>
      <c r="C142" s="288"/>
      <c r="D142" s="288"/>
      <c r="E142" s="280">
        <f>D142*6</f>
        <v>0</v>
      </c>
      <c r="F142" s="288"/>
      <c r="G142" s="288"/>
      <c r="H142" s="280">
        <f>G142*6</f>
        <v>0</v>
      </c>
      <c r="I142" s="288"/>
      <c r="J142" s="288"/>
      <c r="K142" s="280">
        <f>J142*6</f>
        <v>0</v>
      </c>
      <c r="L142" s="288"/>
      <c r="M142" s="288"/>
      <c r="N142" s="280">
        <f>M142*6</f>
        <v>0</v>
      </c>
      <c r="O142" s="288"/>
      <c r="P142" s="288"/>
      <c r="Q142" s="280">
        <f>P142*6</f>
        <v>0</v>
      </c>
      <c r="R142" s="288"/>
      <c r="S142" s="288"/>
      <c r="T142" s="280">
        <f>S142*6</f>
        <v>0</v>
      </c>
      <c r="U142" s="288"/>
      <c r="V142" s="288"/>
    </row>
    <row r="143" ht="17.4" spans="1:22">
      <c r="A143" s="288"/>
      <c r="B143" s="283" t="s">
        <v>59</v>
      </c>
      <c r="C143" s="288"/>
      <c r="D143" s="288"/>
      <c r="E143" s="280">
        <f>D143*2</f>
        <v>0</v>
      </c>
      <c r="F143" s="288"/>
      <c r="G143" s="288"/>
      <c r="H143" s="280">
        <f>G143*2</f>
        <v>0</v>
      </c>
      <c r="I143" s="288"/>
      <c r="J143" s="288"/>
      <c r="K143" s="280">
        <f>J143*2</f>
        <v>0</v>
      </c>
      <c r="L143" s="288"/>
      <c r="M143" s="288"/>
      <c r="N143" s="280">
        <f>M143*2</f>
        <v>0</v>
      </c>
      <c r="O143" s="288"/>
      <c r="P143" s="288"/>
      <c r="Q143" s="280">
        <f>P143*2</f>
        <v>0</v>
      </c>
      <c r="R143" s="288"/>
      <c r="S143" s="288"/>
      <c r="T143" s="280">
        <f>S143*2</f>
        <v>0</v>
      </c>
      <c r="U143" s="288"/>
      <c r="V143" s="288"/>
    </row>
    <row r="144" ht="17.4" spans="1:22">
      <c r="A144" s="288"/>
      <c r="B144" s="281" t="s">
        <v>61</v>
      </c>
      <c r="C144" s="288"/>
      <c r="D144" s="288"/>
      <c r="E144" s="280">
        <f>D144*2</f>
        <v>0</v>
      </c>
      <c r="F144" s="288"/>
      <c r="G144" s="288"/>
      <c r="H144" s="280">
        <f>G144*2</f>
        <v>0</v>
      </c>
      <c r="I144" s="288"/>
      <c r="J144" s="288"/>
      <c r="K144" s="280">
        <f>J144*2</f>
        <v>0</v>
      </c>
      <c r="L144" s="288"/>
      <c r="M144" s="288"/>
      <c r="N144" s="280">
        <f>M144*2</f>
        <v>0</v>
      </c>
      <c r="O144" s="288"/>
      <c r="P144" s="288"/>
      <c r="Q144" s="280">
        <f>P144*2</f>
        <v>0</v>
      </c>
      <c r="R144" s="288"/>
      <c r="S144" s="288"/>
      <c r="T144" s="280">
        <f>S144*2</f>
        <v>0</v>
      </c>
      <c r="U144" s="288"/>
      <c r="V144" s="288"/>
    </row>
    <row r="145" ht="52.2" spans="1:22">
      <c r="A145" s="280" t="s">
        <v>80</v>
      </c>
      <c r="B145" s="283" t="s">
        <v>53</v>
      </c>
      <c r="C145" s="288"/>
      <c r="D145" s="288"/>
      <c r="E145" s="280">
        <f>D145*8</f>
        <v>0</v>
      </c>
      <c r="F145" s="288"/>
      <c r="G145" s="288"/>
      <c r="H145" s="280">
        <f>G145*8</f>
        <v>0</v>
      </c>
      <c r="I145" s="288"/>
      <c r="J145" s="288"/>
      <c r="K145" s="280">
        <f>J145*8</f>
        <v>0</v>
      </c>
      <c r="L145" s="288"/>
      <c r="M145" s="288"/>
      <c r="N145" s="280">
        <f>M145*8</f>
        <v>0</v>
      </c>
      <c r="O145" s="288"/>
      <c r="P145" s="288"/>
      <c r="Q145" s="280">
        <f>P145*8</f>
        <v>0</v>
      </c>
      <c r="R145" s="288"/>
      <c r="S145" s="288"/>
      <c r="T145" s="280">
        <f>S145*8</f>
        <v>0</v>
      </c>
      <c r="U145" s="288"/>
      <c r="V145" s="288"/>
    </row>
    <row r="146" ht="17.4" spans="1:22">
      <c r="A146" s="288"/>
      <c r="B146" s="283" t="s">
        <v>54</v>
      </c>
      <c r="C146" s="288"/>
      <c r="D146" s="288"/>
      <c r="E146" s="280">
        <f>D146*4</f>
        <v>0</v>
      </c>
      <c r="F146" s="288"/>
      <c r="G146" s="288"/>
      <c r="H146" s="280">
        <f>G146*4</f>
        <v>0</v>
      </c>
      <c r="I146" s="288"/>
      <c r="J146" s="288"/>
      <c r="K146" s="280">
        <f>J146*4</f>
        <v>0</v>
      </c>
      <c r="L146" s="288"/>
      <c r="M146" s="288"/>
      <c r="N146" s="280">
        <f>M146*4</f>
        <v>0</v>
      </c>
      <c r="O146" s="288"/>
      <c r="P146" s="288"/>
      <c r="Q146" s="280">
        <f>P146*4</f>
        <v>0</v>
      </c>
      <c r="R146" s="288"/>
      <c r="S146" s="288"/>
      <c r="T146" s="280">
        <f>S146*4</f>
        <v>0</v>
      </c>
      <c r="U146" s="288"/>
      <c r="V146" s="288"/>
    </row>
    <row r="147" ht="17.4" spans="1:22">
      <c r="A147" s="288"/>
      <c r="B147" s="283" t="s">
        <v>56</v>
      </c>
      <c r="C147" s="288"/>
      <c r="D147" s="288"/>
      <c r="E147" s="280">
        <f>D147*8</f>
        <v>0</v>
      </c>
      <c r="F147" s="288"/>
      <c r="G147" s="288"/>
      <c r="H147" s="280">
        <f>G147*8</f>
        <v>0</v>
      </c>
      <c r="I147" s="288"/>
      <c r="J147" s="288"/>
      <c r="K147" s="280">
        <f>J147*8</f>
        <v>0</v>
      </c>
      <c r="L147" s="288"/>
      <c r="M147" s="288"/>
      <c r="N147" s="280">
        <f>M147*8</f>
        <v>0</v>
      </c>
      <c r="O147" s="288"/>
      <c r="P147" s="288"/>
      <c r="Q147" s="280">
        <f>P147*8</f>
        <v>0</v>
      </c>
      <c r="R147" s="288"/>
      <c r="S147" s="288"/>
      <c r="T147" s="280">
        <f>S147*8</f>
        <v>0</v>
      </c>
      <c r="U147" s="288"/>
      <c r="V147" s="288"/>
    </row>
    <row r="148" ht="17.4" spans="1:22">
      <c r="A148" s="288"/>
      <c r="B148" s="283" t="s">
        <v>57</v>
      </c>
      <c r="C148" s="288"/>
      <c r="D148" s="288"/>
      <c r="E148" s="280">
        <f>D148*4</f>
        <v>0</v>
      </c>
      <c r="F148" s="288"/>
      <c r="G148" s="288"/>
      <c r="H148" s="280">
        <f>G148*4</f>
        <v>0</v>
      </c>
      <c r="I148" s="288"/>
      <c r="J148" s="288"/>
      <c r="K148" s="280">
        <f>J148*4</f>
        <v>0</v>
      </c>
      <c r="L148" s="288"/>
      <c r="M148" s="288"/>
      <c r="N148" s="280">
        <f>M148*4</f>
        <v>0</v>
      </c>
      <c r="O148" s="288"/>
      <c r="P148" s="288"/>
      <c r="Q148" s="280">
        <f>P148*4</f>
        <v>0</v>
      </c>
      <c r="R148" s="288"/>
      <c r="S148" s="288"/>
      <c r="T148" s="280">
        <f>S148*4</f>
        <v>0</v>
      </c>
      <c r="U148" s="288"/>
      <c r="V148" s="288"/>
    </row>
    <row r="149" ht="17.4" spans="1:22">
      <c r="A149" s="288"/>
      <c r="B149" s="283" t="s">
        <v>58</v>
      </c>
      <c r="C149" s="288"/>
      <c r="D149" s="288"/>
      <c r="E149" s="280">
        <f>D149*6</f>
        <v>0</v>
      </c>
      <c r="F149" s="288"/>
      <c r="G149" s="288"/>
      <c r="H149" s="280">
        <f>G149*6</f>
        <v>0</v>
      </c>
      <c r="I149" s="288"/>
      <c r="J149" s="288"/>
      <c r="K149" s="280">
        <f>J149*6</f>
        <v>0</v>
      </c>
      <c r="L149" s="288"/>
      <c r="M149" s="288"/>
      <c r="N149" s="280">
        <f>M149*6</f>
        <v>0</v>
      </c>
      <c r="O149" s="288"/>
      <c r="P149" s="288"/>
      <c r="Q149" s="280">
        <f>P149*6</f>
        <v>0</v>
      </c>
      <c r="R149" s="288"/>
      <c r="S149" s="288"/>
      <c r="T149" s="280">
        <f>S149*6</f>
        <v>0</v>
      </c>
      <c r="U149" s="288"/>
      <c r="V149" s="288"/>
    </row>
    <row r="150" ht="17.4" spans="1:22">
      <c r="A150" s="288"/>
      <c r="B150" s="283" t="s">
        <v>59</v>
      </c>
      <c r="C150" s="288"/>
      <c r="D150" s="288"/>
      <c r="E150" s="280">
        <f>D150*2</f>
        <v>0</v>
      </c>
      <c r="F150" s="288"/>
      <c r="G150" s="288"/>
      <c r="H150" s="280">
        <f>G150*2</f>
        <v>0</v>
      </c>
      <c r="I150" s="288"/>
      <c r="J150" s="288"/>
      <c r="K150" s="280">
        <f>J150*2</f>
        <v>0</v>
      </c>
      <c r="L150" s="288"/>
      <c r="M150" s="288"/>
      <c r="N150" s="280">
        <f>M150*2</f>
        <v>0</v>
      </c>
      <c r="O150" s="288"/>
      <c r="P150" s="288"/>
      <c r="Q150" s="280">
        <f>P150*2</f>
        <v>0</v>
      </c>
      <c r="R150" s="288"/>
      <c r="S150" s="288"/>
      <c r="T150" s="280">
        <f>S150*2</f>
        <v>0</v>
      </c>
      <c r="U150" s="288"/>
      <c r="V150" s="288"/>
    </row>
    <row r="151" ht="17.4" spans="1:22">
      <c r="A151" s="288"/>
      <c r="B151" s="281" t="s">
        <v>61</v>
      </c>
      <c r="C151" s="288"/>
      <c r="D151" s="288"/>
      <c r="E151" s="280">
        <f>D151*2</f>
        <v>0</v>
      </c>
      <c r="F151" s="288"/>
      <c r="G151" s="288"/>
      <c r="H151" s="280">
        <f>G151*2</f>
        <v>0</v>
      </c>
      <c r="I151" s="288"/>
      <c r="J151" s="288"/>
      <c r="K151" s="280">
        <f>J151*2</f>
        <v>0</v>
      </c>
      <c r="L151" s="288"/>
      <c r="M151" s="288"/>
      <c r="N151" s="280">
        <f>M151*2</f>
        <v>0</v>
      </c>
      <c r="O151" s="288"/>
      <c r="P151" s="288"/>
      <c r="Q151" s="280">
        <f>P151*2</f>
        <v>0</v>
      </c>
      <c r="R151" s="288"/>
      <c r="S151" s="288"/>
      <c r="T151" s="280">
        <f>S151*2</f>
        <v>0</v>
      </c>
      <c r="U151" s="288"/>
      <c r="V151" s="288"/>
    </row>
  </sheetData>
  <sheetProtection formatCells="0" insertHyperlinks="0" autoFilter="0"/>
  <mergeCells count="6">
    <mergeCell ref="C3:E3"/>
    <mergeCell ref="F3:H3"/>
    <mergeCell ref="I3:K3"/>
    <mergeCell ref="L3:N3"/>
    <mergeCell ref="O3:Q3"/>
    <mergeCell ref="R3:T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4:V110"/>
  <sheetViews>
    <sheetView zoomScale="70" zoomScaleNormal="70" workbookViewId="0">
      <pane xSplit="2" ySplit="5" topLeftCell="I15" activePane="bottomRight" state="frozen"/>
      <selection/>
      <selection pane="topRight"/>
      <selection pane="bottomLeft"/>
      <selection pane="bottomRight" activeCell="I19" sqref="I19"/>
    </sheetView>
  </sheetViews>
  <sheetFormatPr defaultColWidth="32" defaultRowHeight="14.4"/>
  <cols>
    <col min="1" max="1" width="21.3796296296296" style="249" customWidth="1"/>
    <col min="2" max="2" width="34" style="249" customWidth="1"/>
    <col min="3" max="3" width="25.5" style="249" customWidth="1"/>
    <col min="4" max="4" width="8" style="249" customWidth="1"/>
    <col min="5" max="5" width="9.87962962962963" style="249" customWidth="1"/>
    <col min="6" max="6" width="12.25" style="249" customWidth="1"/>
    <col min="7" max="7" width="11.75" style="249" customWidth="1"/>
    <col min="8" max="8" width="15" style="249" customWidth="1"/>
    <col min="9" max="9" width="32.6296296296296" style="268" customWidth="1"/>
    <col min="10" max="10" width="9.87962962962963" style="249" customWidth="1"/>
    <col min="11" max="11" width="9.5" style="269" customWidth="1"/>
    <col min="12" max="12" width="40.25" style="268" customWidth="1"/>
    <col min="13" max="13" width="7.12962962962963" style="249" customWidth="1"/>
    <col min="14" max="14" width="11.6296296296296" style="269" customWidth="1"/>
    <col min="15" max="15" width="20.1296296296296" style="268" customWidth="1"/>
    <col min="16" max="16" width="10.1296296296296" style="249" customWidth="1"/>
    <col min="17" max="17" width="6.75" style="269" customWidth="1"/>
    <col min="18" max="18" width="8.5" style="268" customWidth="1"/>
    <col min="19" max="19" width="11.8796296296296" style="249" customWidth="1"/>
    <col min="20" max="20" width="11" style="269" customWidth="1"/>
    <col min="21" max="21" width="10.1296296296296" style="249" customWidth="1"/>
    <col min="22" max="22" width="10.3796296296296" style="249" customWidth="1"/>
    <col min="23" max="16384" width="32" style="249" customWidth="1"/>
  </cols>
  <sheetData>
    <row r="4" ht="28" customHeight="1" spans="2:18">
      <c r="B4" s="256"/>
      <c r="C4" s="249" t="s">
        <v>44</v>
      </c>
      <c r="F4" s="249" t="s">
        <v>45</v>
      </c>
      <c r="I4" s="268" t="s">
        <v>46</v>
      </c>
      <c r="L4" s="268" t="s">
        <v>47</v>
      </c>
      <c r="O4" s="268" t="s">
        <v>48</v>
      </c>
      <c r="R4" s="268" t="s">
        <v>49</v>
      </c>
    </row>
    <row r="5" ht="28" customHeight="1" spans="2:20">
      <c r="B5" s="256"/>
      <c r="C5" s="249" t="s">
        <v>50</v>
      </c>
      <c r="D5" s="249" t="s">
        <v>51</v>
      </c>
      <c r="E5" s="249" t="s">
        <v>52</v>
      </c>
      <c r="F5" s="249" t="s">
        <v>50</v>
      </c>
      <c r="G5" s="249" t="s">
        <v>51</v>
      </c>
      <c r="H5" s="249" t="s">
        <v>52</v>
      </c>
      <c r="I5" s="268" t="s">
        <v>50</v>
      </c>
      <c r="J5" s="249" t="s">
        <v>51</v>
      </c>
      <c r="K5" s="269" t="s">
        <v>52</v>
      </c>
      <c r="L5" s="268" t="s">
        <v>50</v>
      </c>
      <c r="M5" s="249" t="s">
        <v>51</v>
      </c>
      <c r="N5" s="269" t="s">
        <v>52</v>
      </c>
      <c r="O5" s="268" t="s">
        <v>50</v>
      </c>
      <c r="P5" s="249" t="s">
        <v>51</v>
      </c>
      <c r="Q5" s="269" t="s">
        <v>52</v>
      </c>
      <c r="R5" s="268" t="s">
        <v>50</v>
      </c>
      <c r="S5" s="249" t="s">
        <v>51</v>
      </c>
      <c r="T5" s="269" t="s">
        <v>52</v>
      </c>
    </row>
    <row r="6" ht="28" customHeight="1" spans="1:22">
      <c r="A6" s="249" t="s">
        <v>23</v>
      </c>
      <c r="B6" s="256" t="s">
        <v>81</v>
      </c>
      <c r="E6" s="249">
        <f>D6*6</f>
        <v>0</v>
      </c>
      <c r="H6" s="249">
        <f>G6*6</f>
        <v>0</v>
      </c>
      <c r="K6" s="249">
        <f>J6*6</f>
        <v>0</v>
      </c>
      <c r="N6" s="249">
        <f>M6*6</f>
        <v>0</v>
      </c>
      <c r="Q6" s="249">
        <f>P6*6</f>
        <v>0</v>
      </c>
      <c r="T6" s="249">
        <f>S6*6</f>
        <v>0</v>
      </c>
      <c r="U6" s="249">
        <f>E6+H6+K6+N6+Q6+T6</f>
        <v>0</v>
      </c>
      <c r="V6" s="249">
        <f>U6+U7+U8+U9+U10</f>
        <v>12.5</v>
      </c>
    </row>
    <row r="7" ht="80.25" customHeight="1" spans="2:21">
      <c r="B7" s="256" t="s">
        <v>82</v>
      </c>
      <c r="C7" s="256" t="s">
        <v>83</v>
      </c>
      <c r="D7" s="249">
        <v>1</v>
      </c>
      <c r="E7" s="249">
        <f>D7*2</f>
        <v>2</v>
      </c>
      <c r="H7" s="249">
        <f>G7*2</f>
        <v>0</v>
      </c>
      <c r="I7" s="271" t="s">
        <v>84</v>
      </c>
      <c r="J7" s="249">
        <v>1</v>
      </c>
      <c r="K7" s="249">
        <f>J7*2</f>
        <v>2</v>
      </c>
      <c r="N7" s="249">
        <f>M7*2</f>
        <v>0</v>
      </c>
      <c r="O7" s="271" t="s">
        <v>85</v>
      </c>
      <c r="P7" s="249">
        <v>1</v>
      </c>
      <c r="Q7" s="249">
        <f>P7*2</f>
        <v>2</v>
      </c>
      <c r="T7" s="249">
        <f>S7*2</f>
        <v>0</v>
      </c>
      <c r="U7" s="249">
        <f t="shared" ref="U7:U38" si="0">E7+H7+K7+N7+Q7+T7</f>
        <v>6</v>
      </c>
    </row>
    <row r="8" ht="28" customHeight="1" spans="2:21">
      <c r="B8" s="256" t="s">
        <v>86</v>
      </c>
      <c r="E8" s="249">
        <f>D8*2</f>
        <v>0</v>
      </c>
      <c r="H8" s="249">
        <f>G8*2</f>
        <v>0</v>
      </c>
      <c r="K8" s="249">
        <f>J8*2</f>
        <v>0</v>
      </c>
      <c r="N8" s="249">
        <f>M8*2</f>
        <v>0</v>
      </c>
      <c r="Q8" s="249">
        <f>P8*2</f>
        <v>0</v>
      </c>
      <c r="T8" s="249">
        <f>S8*2</f>
        <v>0</v>
      </c>
      <c r="U8" s="249">
        <f t="shared" si="0"/>
        <v>0</v>
      </c>
    </row>
    <row r="9" ht="157.5" customHeight="1" spans="2:21">
      <c r="B9" s="256" t="s">
        <v>87</v>
      </c>
      <c r="E9" s="249">
        <f>D9*0.5</f>
        <v>0</v>
      </c>
      <c r="H9" s="249">
        <f>G9*0.5</f>
        <v>0</v>
      </c>
      <c r="I9" s="271" t="s">
        <v>88</v>
      </c>
      <c r="J9" s="249">
        <v>4</v>
      </c>
      <c r="K9" s="249">
        <f>J9*0.5</f>
        <v>2</v>
      </c>
      <c r="L9" s="271" t="s">
        <v>89</v>
      </c>
      <c r="M9" s="249">
        <v>8</v>
      </c>
      <c r="N9" s="249">
        <f>M9*0.5</f>
        <v>4</v>
      </c>
      <c r="O9" s="271" t="s">
        <v>90</v>
      </c>
      <c r="P9" s="249">
        <v>1</v>
      </c>
      <c r="Q9" s="249">
        <f>P9*0.5</f>
        <v>0.5</v>
      </c>
      <c r="T9" s="249">
        <f>S9*0.5</f>
        <v>0</v>
      </c>
      <c r="U9" s="249">
        <f t="shared" si="0"/>
        <v>6.5</v>
      </c>
    </row>
    <row r="10" ht="28" customHeight="1" spans="2:21">
      <c r="B10" s="256" t="s">
        <v>91</v>
      </c>
      <c r="E10" s="249">
        <f>D10*0.5</f>
        <v>0</v>
      </c>
      <c r="H10" s="249">
        <f>G10*0.5</f>
        <v>0</v>
      </c>
      <c r="K10" s="249">
        <f>J10*0.5</f>
        <v>0</v>
      </c>
      <c r="N10" s="249">
        <f>M10*0.5</f>
        <v>0</v>
      </c>
      <c r="Q10" s="249">
        <f>P10*0.5</f>
        <v>0</v>
      </c>
      <c r="T10" s="249">
        <f>S10*0.5</f>
        <v>0</v>
      </c>
      <c r="U10" s="249">
        <f t="shared" si="0"/>
        <v>0</v>
      </c>
    </row>
    <row r="11" ht="28" customHeight="1" spans="1:22">
      <c r="A11" s="249" t="s">
        <v>24</v>
      </c>
      <c r="B11" s="256" t="s">
        <v>81</v>
      </c>
      <c r="E11" s="249">
        <f>D11*6</f>
        <v>0</v>
      </c>
      <c r="H11" s="249">
        <f>G11*6</f>
        <v>0</v>
      </c>
      <c r="K11" s="249">
        <f>J11*6</f>
        <v>0</v>
      </c>
      <c r="N11" s="249">
        <f>M11*6</f>
        <v>0</v>
      </c>
      <c r="Q11" s="249">
        <f>P11*6</f>
        <v>0</v>
      </c>
      <c r="T11" s="249">
        <f>S11*6</f>
        <v>0</v>
      </c>
      <c r="U11" s="249">
        <f t="shared" si="0"/>
        <v>0</v>
      </c>
      <c r="V11" s="249">
        <f>U11+U12+U13+U14+U15</f>
        <v>19.5</v>
      </c>
    </row>
    <row r="12" ht="28" customHeight="1" spans="2:21">
      <c r="B12" s="256" t="s">
        <v>82</v>
      </c>
      <c r="C12" s="256" t="s">
        <v>92</v>
      </c>
      <c r="D12" s="249">
        <v>2</v>
      </c>
      <c r="E12" s="249">
        <f>D12*2</f>
        <v>4</v>
      </c>
      <c r="H12" s="249">
        <f>G12*2</f>
        <v>0</v>
      </c>
      <c r="I12" s="271" t="s">
        <v>93</v>
      </c>
      <c r="J12" s="249">
        <v>1</v>
      </c>
      <c r="K12" s="249">
        <f>J12*2</f>
        <v>2</v>
      </c>
      <c r="L12" s="271" t="s">
        <v>94</v>
      </c>
      <c r="M12" s="249">
        <v>2</v>
      </c>
      <c r="N12" s="249">
        <f>M12*2</f>
        <v>4</v>
      </c>
      <c r="O12" s="271" t="s">
        <v>95</v>
      </c>
      <c r="P12" s="249">
        <v>1</v>
      </c>
      <c r="Q12" s="249">
        <f>P12*2</f>
        <v>2</v>
      </c>
      <c r="T12" s="249">
        <f>S12*2</f>
        <v>0</v>
      </c>
      <c r="U12" s="249">
        <f t="shared" si="0"/>
        <v>12</v>
      </c>
    </row>
    <row r="13" ht="28" customHeight="1" spans="2:21">
      <c r="B13" s="256" t="s">
        <v>86</v>
      </c>
      <c r="E13" s="249">
        <f>D13*2</f>
        <v>0</v>
      </c>
      <c r="H13" s="249">
        <f>G13*2</f>
        <v>0</v>
      </c>
      <c r="K13" s="249">
        <f>J13*2</f>
        <v>0</v>
      </c>
      <c r="L13" s="271" t="s">
        <v>96</v>
      </c>
      <c r="M13" s="249">
        <v>1</v>
      </c>
      <c r="N13" s="249">
        <f>M13*2</f>
        <v>2</v>
      </c>
      <c r="O13" s="271" t="s">
        <v>97</v>
      </c>
      <c r="P13" s="249">
        <v>1</v>
      </c>
      <c r="Q13" s="249">
        <f>P13*2</f>
        <v>2</v>
      </c>
      <c r="T13" s="249">
        <f>S13*2</f>
        <v>0</v>
      </c>
      <c r="U13" s="249">
        <f t="shared" si="0"/>
        <v>4</v>
      </c>
    </row>
    <row r="14" ht="59.25" customHeight="1" spans="2:21">
      <c r="B14" s="256" t="s">
        <v>87</v>
      </c>
      <c r="E14" s="249">
        <f>D14*0.5</f>
        <v>0</v>
      </c>
      <c r="H14" s="249">
        <f>G14*0.5</f>
        <v>0</v>
      </c>
      <c r="I14" s="271" t="s">
        <v>98</v>
      </c>
      <c r="J14" s="249">
        <v>2</v>
      </c>
      <c r="K14" s="249">
        <f>J14*0.5</f>
        <v>1</v>
      </c>
      <c r="L14" s="271" t="s">
        <v>99</v>
      </c>
      <c r="M14" s="249">
        <v>4</v>
      </c>
      <c r="N14" s="249">
        <f>M14*0.5</f>
        <v>2</v>
      </c>
      <c r="O14" s="271" t="s">
        <v>100</v>
      </c>
      <c r="P14" s="249">
        <v>1</v>
      </c>
      <c r="Q14" s="249">
        <f>P14*0.5</f>
        <v>0.5</v>
      </c>
      <c r="T14" s="249">
        <f>S14*0.5</f>
        <v>0</v>
      </c>
      <c r="U14" s="249">
        <f t="shared" si="0"/>
        <v>3.5</v>
      </c>
    </row>
    <row r="15" ht="28" customHeight="1" spans="2:21">
      <c r="B15" s="256" t="s">
        <v>91</v>
      </c>
      <c r="E15" s="249">
        <f>D15*0.5</f>
        <v>0</v>
      </c>
      <c r="H15" s="249">
        <f>G15*0.5</f>
        <v>0</v>
      </c>
      <c r="K15" s="249">
        <f>J15*0.5</f>
        <v>0</v>
      </c>
      <c r="N15" s="249">
        <f>M15*0.5</f>
        <v>0</v>
      </c>
      <c r="Q15" s="249">
        <f>P15*0.5</f>
        <v>0</v>
      </c>
      <c r="T15" s="249">
        <f>S15*0.5</f>
        <v>0</v>
      </c>
      <c r="U15" s="249">
        <f t="shared" si="0"/>
        <v>0</v>
      </c>
    </row>
    <row r="16" s="267" customFormat="1" ht="28" customHeight="1" spans="1:22">
      <c r="A16" s="267" t="s">
        <v>25</v>
      </c>
      <c r="B16" s="270" t="s">
        <v>81</v>
      </c>
      <c r="C16" s="267"/>
      <c r="D16" s="267"/>
      <c r="E16" s="267">
        <f>D16*6</f>
        <v>0</v>
      </c>
      <c r="H16" s="267">
        <f>G16*6</f>
        <v>0</v>
      </c>
      <c r="I16" s="272"/>
      <c r="J16" s="267"/>
      <c r="K16" s="267">
        <f>J16*6</f>
        <v>0</v>
      </c>
      <c r="L16" s="272"/>
      <c r="M16" s="267"/>
      <c r="N16" s="267">
        <f>M16*6</f>
        <v>0</v>
      </c>
      <c r="O16" s="272"/>
      <c r="P16" s="267"/>
      <c r="Q16" s="267">
        <f>P16*6</f>
        <v>0</v>
      </c>
      <c r="R16" s="272"/>
      <c r="S16" s="267"/>
      <c r="T16" s="267">
        <f>S16*6</f>
        <v>0</v>
      </c>
      <c r="U16" s="267">
        <f t="shared" si="0"/>
        <v>0</v>
      </c>
      <c r="V16" s="267">
        <f>U16+U17+U18+U19+U20</f>
        <v>8</v>
      </c>
    </row>
    <row r="17" s="267" customFormat="1" ht="28" customHeight="1" spans="2:21">
      <c r="B17" s="270" t="s">
        <v>82</v>
      </c>
      <c r="C17" s="267"/>
      <c r="D17" s="267"/>
      <c r="E17" s="267">
        <f>D17*2</f>
        <v>0</v>
      </c>
      <c r="H17" s="267">
        <f>G17*2</f>
        <v>0</v>
      </c>
      <c r="I17" s="272"/>
      <c r="J17" s="267"/>
      <c r="K17" s="267">
        <f>J17*2</f>
        <v>0</v>
      </c>
      <c r="L17" s="272"/>
      <c r="M17" s="267"/>
      <c r="N17" s="267">
        <f>M17*2</f>
        <v>0</v>
      </c>
      <c r="O17" s="272"/>
      <c r="P17" s="267"/>
      <c r="Q17" s="267">
        <f>P17*2</f>
        <v>0</v>
      </c>
      <c r="R17" s="272"/>
      <c r="S17" s="267"/>
      <c r="T17" s="267">
        <f>S17*2</f>
        <v>0</v>
      </c>
      <c r="U17" s="267">
        <f t="shared" si="0"/>
        <v>0</v>
      </c>
    </row>
    <row r="18" s="267" customFormat="1" ht="28" customHeight="1" spans="2:21">
      <c r="B18" s="270" t="s">
        <v>86</v>
      </c>
      <c r="C18" s="267"/>
      <c r="D18" s="267"/>
      <c r="E18" s="267">
        <f>D18*2</f>
        <v>0</v>
      </c>
      <c r="H18" s="267">
        <f>G18*2</f>
        <v>0</v>
      </c>
      <c r="I18" s="272"/>
      <c r="J18" s="267"/>
      <c r="K18" s="267">
        <f>J18*2</f>
        <v>0</v>
      </c>
      <c r="L18" s="272"/>
      <c r="M18" s="267"/>
      <c r="N18" s="267">
        <f>M18*2</f>
        <v>0</v>
      </c>
      <c r="O18" s="272"/>
      <c r="P18" s="267"/>
      <c r="Q18" s="267">
        <f>P18*2</f>
        <v>0</v>
      </c>
      <c r="R18" s="272"/>
      <c r="S18" s="267"/>
      <c r="T18" s="267">
        <f>S18*2</f>
        <v>0</v>
      </c>
      <c r="U18" s="267">
        <f t="shared" si="0"/>
        <v>0</v>
      </c>
    </row>
    <row r="19" s="267" customFormat="1" ht="124.5" customHeight="1" spans="2:21">
      <c r="B19" s="270" t="s">
        <v>87</v>
      </c>
      <c r="C19" s="267"/>
      <c r="D19" s="267"/>
      <c r="E19" s="267">
        <f>D19*0.5</f>
        <v>0</v>
      </c>
      <c r="F19" s="270" t="s">
        <v>101</v>
      </c>
      <c r="G19" s="267">
        <v>4</v>
      </c>
      <c r="H19" s="267">
        <f>G19*0.5</f>
        <v>2</v>
      </c>
      <c r="I19" s="273" t="s">
        <v>102</v>
      </c>
      <c r="J19" s="267">
        <v>3</v>
      </c>
      <c r="K19" s="267">
        <f>J19*0.5</f>
        <v>1.5</v>
      </c>
      <c r="L19" s="273" t="s">
        <v>103</v>
      </c>
      <c r="M19" s="267">
        <v>8</v>
      </c>
      <c r="N19" s="267">
        <f>M19*0.5</f>
        <v>4</v>
      </c>
      <c r="O19" s="273" t="s">
        <v>104</v>
      </c>
      <c r="P19" s="267">
        <v>1</v>
      </c>
      <c r="Q19" s="267">
        <f>P19*0.5</f>
        <v>0.5</v>
      </c>
      <c r="R19" s="272"/>
      <c r="S19" s="267"/>
      <c r="T19" s="267">
        <f>S19*0.5</f>
        <v>0</v>
      </c>
      <c r="U19" s="267">
        <f t="shared" si="0"/>
        <v>8</v>
      </c>
    </row>
    <row r="20" s="267" customFormat="1" ht="28" customHeight="1" spans="2:21">
      <c r="B20" s="270" t="s">
        <v>91</v>
      </c>
      <c r="C20" s="267"/>
      <c r="D20" s="267"/>
      <c r="E20" s="267">
        <f>D20*0.5</f>
        <v>0</v>
      </c>
      <c r="H20" s="267">
        <f>G20*0.5</f>
        <v>0</v>
      </c>
      <c r="I20" s="272"/>
      <c r="J20" s="267"/>
      <c r="K20" s="267">
        <f>J20*0.5</f>
        <v>0</v>
      </c>
      <c r="L20" s="272"/>
      <c r="M20" s="267"/>
      <c r="N20" s="267">
        <f>M20*0.5</f>
        <v>0</v>
      </c>
      <c r="O20" s="272"/>
      <c r="P20" s="267"/>
      <c r="Q20" s="267">
        <f>P20*0.5</f>
        <v>0</v>
      </c>
      <c r="R20" s="272"/>
      <c r="S20" s="267"/>
      <c r="T20" s="267">
        <f>S20*0.5</f>
        <v>0</v>
      </c>
      <c r="U20" s="267">
        <f t="shared" si="0"/>
        <v>0</v>
      </c>
    </row>
    <row r="21" ht="28" customHeight="1" spans="1:22">
      <c r="A21" s="249" t="s">
        <v>26</v>
      </c>
      <c r="B21" s="256" t="s">
        <v>81</v>
      </c>
      <c r="E21" s="249">
        <f>D21*6</f>
        <v>0</v>
      </c>
      <c r="H21" s="249">
        <f>G21*6</f>
        <v>0</v>
      </c>
      <c r="K21" s="249">
        <f>J21*6</f>
        <v>0</v>
      </c>
      <c r="N21" s="249">
        <f>M21*6</f>
        <v>0</v>
      </c>
      <c r="Q21" s="249">
        <f>P21*6</f>
        <v>0</v>
      </c>
      <c r="T21" s="249">
        <f>S21*6</f>
        <v>0</v>
      </c>
      <c r="U21" s="249">
        <f t="shared" si="0"/>
        <v>0</v>
      </c>
      <c r="V21" s="249">
        <f>U21+U22+U23+U24+U25</f>
        <v>9.5</v>
      </c>
    </row>
    <row r="22" ht="51" customHeight="1" spans="2:21">
      <c r="B22" s="256" t="s">
        <v>82</v>
      </c>
      <c r="E22" s="249">
        <f>D22*2</f>
        <v>0</v>
      </c>
      <c r="H22" s="249">
        <f>G22*2</f>
        <v>0</v>
      </c>
      <c r="I22" s="256" t="s">
        <v>105</v>
      </c>
      <c r="J22" s="249">
        <v>1</v>
      </c>
      <c r="K22" s="249">
        <f>J22*2</f>
        <v>2</v>
      </c>
      <c r="N22" s="249">
        <f>M22*2</f>
        <v>0</v>
      </c>
      <c r="O22" s="271" t="s">
        <v>106</v>
      </c>
      <c r="P22" s="249">
        <v>1</v>
      </c>
      <c r="Q22" s="249">
        <f>P22*2</f>
        <v>2</v>
      </c>
      <c r="T22" s="249">
        <f>S22*2</f>
        <v>0</v>
      </c>
      <c r="U22" s="249">
        <f t="shared" si="0"/>
        <v>4</v>
      </c>
    </row>
    <row r="23" ht="28" customHeight="1" spans="2:21">
      <c r="B23" s="256" t="s">
        <v>86</v>
      </c>
      <c r="E23" s="249">
        <f>D23*2</f>
        <v>0</v>
      </c>
      <c r="H23" s="249">
        <f>G23*2</f>
        <v>0</v>
      </c>
      <c r="I23" s="249"/>
      <c r="K23" s="249">
        <f>J23*2</f>
        <v>0</v>
      </c>
      <c r="N23" s="249">
        <f>M23*2</f>
        <v>0</v>
      </c>
      <c r="Q23" s="249">
        <f>P23*2</f>
        <v>0</v>
      </c>
      <c r="T23" s="249">
        <f>S23*2</f>
        <v>0</v>
      </c>
      <c r="U23" s="249">
        <f t="shared" si="0"/>
        <v>0</v>
      </c>
    </row>
    <row r="24" ht="109.5" customHeight="1" spans="2:21">
      <c r="B24" s="256" t="s">
        <v>87</v>
      </c>
      <c r="E24" s="249">
        <f>D24*0.5</f>
        <v>0</v>
      </c>
      <c r="H24" s="249">
        <f>G24*0.5</f>
        <v>0</v>
      </c>
      <c r="I24" s="256" t="s">
        <v>107</v>
      </c>
      <c r="J24" s="249">
        <v>1</v>
      </c>
      <c r="K24" s="249">
        <f>J24*0.5</f>
        <v>0.5</v>
      </c>
      <c r="L24" s="271" t="s">
        <v>108</v>
      </c>
      <c r="M24" s="249">
        <v>9</v>
      </c>
      <c r="N24" s="249">
        <f>M24*0.5</f>
        <v>4.5</v>
      </c>
      <c r="O24" s="271" t="s">
        <v>109</v>
      </c>
      <c r="P24" s="249">
        <v>1</v>
      </c>
      <c r="Q24" s="249">
        <f>P24*0.5</f>
        <v>0.5</v>
      </c>
      <c r="T24" s="249">
        <f>S24*0.5</f>
        <v>0</v>
      </c>
      <c r="U24" s="249">
        <f t="shared" si="0"/>
        <v>5.5</v>
      </c>
    </row>
    <row r="25" ht="28" customHeight="1" spans="2:21">
      <c r="B25" s="256" t="s">
        <v>91</v>
      </c>
      <c r="E25" s="249">
        <f>D25*0.5</f>
        <v>0</v>
      </c>
      <c r="H25" s="249">
        <f>G25*0.5</f>
        <v>0</v>
      </c>
      <c r="I25" s="249"/>
      <c r="K25" s="249">
        <f>J25*0.5</f>
        <v>0</v>
      </c>
      <c r="N25" s="249">
        <f>M25*0.5</f>
        <v>0</v>
      </c>
      <c r="Q25" s="249">
        <f>P25*0.5</f>
        <v>0</v>
      </c>
      <c r="T25" s="249">
        <f>S25*0.5</f>
        <v>0</v>
      </c>
      <c r="U25" s="249">
        <f t="shared" si="0"/>
        <v>0</v>
      </c>
    </row>
    <row r="26" s="267" customFormat="1" ht="28" customHeight="1" spans="1:22">
      <c r="A26" s="267" t="s">
        <v>27</v>
      </c>
      <c r="B26" s="270" t="s">
        <v>81</v>
      </c>
      <c r="C26" s="267"/>
      <c r="D26" s="267"/>
      <c r="E26" s="267">
        <f>D26*6</f>
        <v>0</v>
      </c>
      <c r="H26" s="267">
        <f>G26*6</f>
        <v>0</v>
      </c>
      <c r="K26" s="267">
        <f>J26*6</f>
        <v>0</v>
      </c>
      <c r="L26" s="272"/>
      <c r="M26" s="267"/>
      <c r="N26" s="267">
        <f>M26*6</f>
        <v>0</v>
      </c>
      <c r="O26" s="272"/>
      <c r="P26" s="267"/>
      <c r="Q26" s="267">
        <f>P26*6</f>
        <v>0</v>
      </c>
      <c r="R26" s="272"/>
      <c r="S26" s="267"/>
      <c r="T26" s="267">
        <f>S26*6</f>
        <v>0</v>
      </c>
      <c r="U26" s="267">
        <f t="shared" si="0"/>
        <v>0</v>
      </c>
      <c r="V26" s="267">
        <f>U26+U27+U28+U29+U30</f>
        <v>8</v>
      </c>
    </row>
    <row r="27" s="267" customFormat="1" ht="34.5" customHeight="1" spans="2:21">
      <c r="B27" s="270" t="s">
        <v>82</v>
      </c>
      <c r="C27" s="267"/>
      <c r="D27" s="267"/>
      <c r="E27" s="267">
        <f>D27*2</f>
        <v>0</v>
      </c>
      <c r="H27" s="267">
        <f>G27*2</f>
        <v>0</v>
      </c>
      <c r="K27" s="267">
        <f>J27*2</f>
        <v>0</v>
      </c>
      <c r="L27" s="272"/>
      <c r="M27" s="267"/>
      <c r="N27" s="267">
        <f>M27*2</f>
        <v>0</v>
      </c>
      <c r="O27" s="273" t="s">
        <v>110</v>
      </c>
      <c r="P27" s="267">
        <v>2</v>
      </c>
      <c r="Q27" s="267">
        <f>P27*2</f>
        <v>4</v>
      </c>
      <c r="R27" s="272"/>
      <c r="S27" s="267"/>
      <c r="T27" s="267">
        <f>S27*2</f>
        <v>0</v>
      </c>
      <c r="U27" s="267">
        <f t="shared" si="0"/>
        <v>4</v>
      </c>
    </row>
    <row r="28" s="267" customFormat="1" ht="28" customHeight="1" spans="2:21">
      <c r="B28" s="270" t="s">
        <v>86</v>
      </c>
      <c r="C28" s="267"/>
      <c r="D28" s="267"/>
      <c r="E28" s="267">
        <f>D28*2</f>
        <v>0</v>
      </c>
      <c r="H28" s="267">
        <f>G28*2</f>
        <v>0</v>
      </c>
      <c r="I28" s="270"/>
      <c r="J28" s="267"/>
      <c r="K28" s="267">
        <f>J28*2</f>
        <v>0</v>
      </c>
      <c r="L28" s="272"/>
      <c r="M28" s="267"/>
      <c r="N28" s="267">
        <f>M28*2</f>
        <v>0</v>
      </c>
      <c r="O28" s="272"/>
      <c r="P28" s="267"/>
      <c r="Q28" s="267">
        <f>P28*2</f>
        <v>0</v>
      </c>
      <c r="R28" s="272"/>
      <c r="S28" s="267"/>
      <c r="T28" s="267">
        <f>S28*2</f>
        <v>0</v>
      </c>
      <c r="U28" s="267">
        <f t="shared" si="0"/>
        <v>0</v>
      </c>
    </row>
    <row r="29" s="267" customFormat="1" ht="81" customHeight="1" spans="2:21">
      <c r="B29" s="270" t="s">
        <v>87</v>
      </c>
      <c r="C29" s="267"/>
      <c r="D29" s="267"/>
      <c r="E29" s="267">
        <f>D29*0.5</f>
        <v>0</v>
      </c>
      <c r="H29" s="267">
        <f>G29*0.5</f>
        <v>0</v>
      </c>
      <c r="I29" s="270" t="s">
        <v>111</v>
      </c>
      <c r="J29" s="267">
        <v>2</v>
      </c>
      <c r="K29" s="267">
        <f>J29*0.5</f>
        <v>1</v>
      </c>
      <c r="L29" s="273" t="s">
        <v>112</v>
      </c>
      <c r="M29" s="267">
        <v>5</v>
      </c>
      <c r="N29" s="267">
        <f>M29*0.5</f>
        <v>2.5</v>
      </c>
      <c r="O29" s="273" t="s">
        <v>113</v>
      </c>
      <c r="P29" s="267">
        <v>1</v>
      </c>
      <c r="Q29" s="267">
        <f>P29*0.5</f>
        <v>0.5</v>
      </c>
      <c r="R29" s="272"/>
      <c r="S29" s="267"/>
      <c r="T29" s="267">
        <f>S29*0.5</f>
        <v>0</v>
      </c>
      <c r="U29" s="267">
        <f t="shared" si="0"/>
        <v>4</v>
      </c>
    </row>
    <row r="30" s="267" customFormat="1" ht="28" customHeight="1" spans="2:21">
      <c r="B30" s="270" t="s">
        <v>91</v>
      </c>
      <c r="C30" s="267"/>
      <c r="D30" s="267"/>
      <c r="E30" s="267">
        <f>D30*0.5</f>
        <v>0</v>
      </c>
      <c r="H30" s="267">
        <f>G30*0.5</f>
        <v>0</v>
      </c>
      <c r="K30" s="267">
        <f>J30*0.5</f>
        <v>0</v>
      </c>
      <c r="L30" s="272"/>
      <c r="M30" s="267"/>
      <c r="N30" s="267">
        <f>M30*0.5</f>
        <v>0</v>
      </c>
      <c r="O30" s="272"/>
      <c r="P30" s="267"/>
      <c r="Q30" s="267">
        <f>P30*0.5</f>
        <v>0</v>
      </c>
      <c r="R30" s="272"/>
      <c r="S30" s="267"/>
      <c r="T30" s="267">
        <f>S30*0.5</f>
        <v>0</v>
      </c>
      <c r="U30" s="267">
        <f t="shared" si="0"/>
        <v>0</v>
      </c>
    </row>
    <row r="31" ht="28" customHeight="1" spans="1:22">
      <c r="A31" s="249" t="s">
        <v>28</v>
      </c>
      <c r="B31" s="256" t="s">
        <v>81</v>
      </c>
      <c r="E31" s="249">
        <f>D31*6</f>
        <v>0</v>
      </c>
      <c r="H31" s="249">
        <f>G31*6</f>
        <v>0</v>
      </c>
      <c r="I31" s="249"/>
      <c r="K31" s="249">
        <f>J31*6</f>
        <v>0</v>
      </c>
      <c r="N31" s="249">
        <f>M31*6</f>
        <v>0</v>
      </c>
      <c r="Q31" s="249">
        <f>P31*6</f>
        <v>0</v>
      </c>
      <c r="T31" s="249">
        <f>S31*6</f>
        <v>0</v>
      </c>
      <c r="U31" s="249">
        <f t="shared" si="0"/>
        <v>0</v>
      </c>
      <c r="V31" s="249">
        <f>U31+U32+U33+U34+U35</f>
        <v>13</v>
      </c>
    </row>
    <row r="32" ht="109.5" customHeight="1" spans="2:21">
      <c r="B32" s="256" t="s">
        <v>82</v>
      </c>
      <c r="E32" s="249">
        <f>D32*2</f>
        <v>0</v>
      </c>
      <c r="H32" s="249">
        <f>G32*2</f>
        <v>0</v>
      </c>
      <c r="I32" s="256" t="s">
        <v>114</v>
      </c>
      <c r="J32" s="249">
        <v>1</v>
      </c>
      <c r="K32" s="249">
        <f>J32*2</f>
        <v>2</v>
      </c>
      <c r="N32" s="249">
        <f>M32*2</f>
        <v>0</v>
      </c>
      <c r="O32" s="271" t="s">
        <v>115</v>
      </c>
      <c r="P32" s="249">
        <v>3</v>
      </c>
      <c r="Q32" s="249">
        <f>P32*2</f>
        <v>6</v>
      </c>
      <c r="T32" s="249">
        <f>S32*2</f>
        <v>0</v>
      </c>
      <c r="U32" s="249">
        <f t="shared" si="0"/>
        <v>8</v>
      </c>
    </row>
    <row r="33" ht="28" customHeight="1" spans="2:21">
      <c r="B33" s="256" t="s">
        <v>86</v>
      </c>
      <c r="E33" s="249">
        <f>D33*2</f>
        <v>0</v>
      </c>
      <c r="H33" s="249">
        <f>G33*2</f>
        <v>0</v>
      </c>
      <c r="K33" s="249">
        <f>J33*2</f>
        <v>0</v>
      </c>
      <c r="N33" s="249">
        <f>M33*2</f>
        <v>0</v>
      </c>
      <c r="Q33" s="249">
        <f>P33*2</f>
        <v>0</v>
      </c>
      <c r="T33" s="249">
        <f>S33*2</f>
        <v>0</v>
      </c>
      <c r="U33" s="249">
        <f t="shared" si="0"/>
        <v>0</v>
      </c>
    </row>
    <row r="34" ht="58.5" customHeight="1" spans="2:21">
      <c r="B34" s="256" t="s">
        <v>87</v>
      </c>
      <c r="E34" s="249">
        <f>D34*0.5</f>
        <v>0</v>
      </c>
      <c r="F34" s="256" t="s">
        <v>116</v>
      </c>
      <c r="G34" s="249">
        <v>2</v>
      </c>
      <c r="H34" s="249">
        <f>G34*0.5</f>
        <v>1</v>
      </c>
      <c r="K34" s="249">
        <f>J34*0.5</f>
        <v>0</v>
      </c>
      <c r="L34" s="271" t="s">
        <v>117</v>
      </c>
      <c r="M34" s="249">
        <v>7</v>
      </c>
      <c r="N34" s="249">
        <f>M34*0.5</f>
        <v>3.5</v>
      </c>
      <c r="O34" s="271" t="s">
        <v>118</v>
      </c>
      <c r="P34" s="249">
        <v>1</v>
      </c>
      <c r="Q34" s="249">
        <f>P34*0.5</f>
        <v>0.5</v>
      </c>
      <c r="T34" s="249">
        <f>S34*0.5</f>
        <v>0</v>
      </c>
      <c r="U34" s="249">
        <f t="shared" si="0"/>
        <v>5</v>
      </c>
    </row>
    <row r="35" ht="28" customHeight="1" spans="2:21">
      <c r="B35" s="256" t="s">
        <v>91</v>
      </c>
      <c r="E35" s="249">
        <f>D35*0.5</f>
        <v>0</v>
      </c>
      <c r="H35" s="249">
        <f>G35*0.5</f>
        <v>0</v>
      </c>
      <c r="K35" s="249">
        <f>J35*0.5</f>
        <v>0</v>
      </c>
      <c r="N35" s="249">
        <f>M35*0.5</f>
        <v>0</v>
      </c>
      <c r="Q35" s="249">
        <f>P35*0.5</f>
        <v>0</v>
      </c>
      <c r="T35" s="249">
        <f>S35*0.5</f>
        <v>0</v>
      </c>
      <c r="U35" s="249">
        <f t="shared" si="0"/>
        <v>0</v>
      </c>
    </row>
    <row r="36" ht="28" customHeight="1" spans="1:22">
      <c r="A36" s="249" t="s">
        <v>29</v>
      </c>
      <c r="B36" s="256" t="s">
        <v>81</v>
      </c>
      <c r="E36" s="249">
        <f>D36*6</f>
        <v>0</v>
      </c>
      <c r="H36" s="249">
        <f>G36*6</f>
        <v>0</v>
      </c>
      <c r="K36" s="249">
        <f>J36*6</f>
        <v>0</v>
      </c>
      <c r="N36" s="249">
        <f>M36*6</f>
        <v>0</v>
      </c>
      <c r="Q36" s="249">
        <f>P36*6</f>
        <v>0</v>
      </c>
      <c r="T36" s="249">
        <f>S36*6</f>
        <v>0</v>
      </c>
      <c r="U36" s="249">
        <f t="shared" si="0"/>
        <v>0</v>
      </c>
      <c r="V36" s="249">
        <f>U36+U37+U38+U39+U40</f>
        <v>4</v>
      </c>
    </row>
    <row r="37" ht="28" customHeight="1" spans="2:21">
      <c r="B37" s="256" t="s">
        <v>82</v>
      </c>
      <c r="E37" s="249">
        <f>D37*2</f>
        <v>0</v>
      </c>
      <c r="H37" s="249">
        <f>G37*2</f>
        <v>0</v>
      </c>
      <c r="K37" s="249">
        <f>J37*2</f>
        <v>0</v>
      </c>
      <c r="N37" s="249">
        <f>M37*2</f>
        <v>0</v>
      </c>
      <c r="O37" s="271" t="s">
        <v>119</v>
      </c>
      <c r="P37" s="249">
        <v>1</v>
      </c>
      <c r="Q37" s="249">
        <f>P37*2</f>
        <v>2</v>
      </c>
      <c r="T37" s="249">
        <f>S37*2</f>
        <v>0</v>
      </c>
      <c r="U37" s="249">
        <f t="shared" si="0"/>
        <v>2</v>
      </c>
    </row>
    <row r="38" ht="28" customHeight="1" spans="2:21">
      <c r="B38" s="256" t="s">
        <v>86</v>
      </c>
      <c r="E38" s="249">
        <f>D38*2</f>
        <v>0</v>
      </c>
      <c r="H38" s="249">
        <f>G38*2</f>
        <v>0</v>
      </c>
      <c r="K38" s="249">
        <f>J38*2</f>
        <v>0</v>
      </c>
      <c r="N38" s="249">
        <f>M38*2</f>
        <v>0</v>
      </c>
      <c r="Q38" s="249">
        <f>P38*2</f>
        <v>0</v>
      </c>
      <c r="T38" s="249">
        <f>S38*2</f>
        <v>0</v>
      </c>
      <c r="U38" s="249">
        <f t="shared" si="0"/>
        <v>0</v>
      </c>
    </row>
    <row r="39" ht="28" customHeight="1" spans="2:21">
      <c r="B39" s="256" t="s">
        <v>87</v>
      </c>
      <c r="E39" s="249">
        <f>D39*0.5</f>
        <v>0</v>
      </c>
      <c r="H39" s="249">
        <f>G39*0.5</f>
        <v>0</v>
      </c>
      <c r="I39" s="271" t="s">
        <v>120</v>
      </c>
      <c r="K39" s="249">
        <f>J39*0.5</f>
        <v>0</v>
      </c>
      <c r="L39" s="271" t="s">
        <v>121</v>
      </c>
      <c r="M39" s="249">
        <v>2</v>
      </c>
      <c r="N39" s="249">
        <f>M39*0.5</f>
        <v>1</v>
      </c>
      <c r="O39" s="271" t="s">
        <v>122</v>
      </c>
      <c r="P39" s="249">
        <v>2</v>
      </c>
      <c r="Q39" s="249">
        <f>P39*0.5</f>
        <v>1</v>
      </c>
      <c r="T39" s="249">
        <f>S39*0.5</f>
        <v>0</v>
      </c>
      <c r="U39" s="249">
        <f t="shared" ref="U39:U70" si="1">E39+H39+K39+N39+Q39+T39</f>
        <v>2</v>
      </c>
    </row>
    <row r="40" ht="28" customHeight="1" spans="2:21">
      <c r="B40" s="256" t="s">
        <v>91</v>
      </c>
      <c r="E40" s="249">
        <f>D40*0.5</f>
        <v>0</v>
      </c>
      <c r="H40" s="249">
        <f>G40*0.5</f>
        <v>0</v>
      </c>
      <c r="K40" s="249">
        <f>J40*0.5</f>
        <v>0</v>
      </c>
      <c r="N40" s="249">
        <f>M40*0.5</f>
        <v>0</v>
      </c>
      <c r="Q40" s="249">
        <f>P40*0.5</f>
        <v>0</v>
      </c>
      <c r="T40" s="249">
        <f>S40*0.5</f>
        <v>0</v>
      </c>
      <c r="U40" s="249">
        <f t="shared" si="1"/>
        <v>0</v>
      </c>
    </row>
    <row r="41" s="267" customFormat="1" ht="28" customHeight="1" spans="1:22">
      <c r="A41" s="267" t="s">
        <v>30</v>
      </c>
      <c r="B41" s="270" t="s">
        <v>81</v>
      </c>
      <c r="C41" s="267"/>
      <c r="D41" s="267"/>
      <c r="E41" s="267">
        <f>D41*6</f>
        <v>0</v>
      </c>
      <c r="H41" s="267">
        <f>G41*6</f>
        <v>0</v>
      </c>
      <c r="I41" s="272"/>
      <c r="J41" s="267"/>
      <c r="K41" s="267">
        <f>J41*6</f>
        <v>0</v>
      </c>
      <c r="L41" s="272"/>
      <c r="M41" s="267"/>
      <c r="N41" s="267">
        <f>M41*6</f>
        <v>0</v>
      </c>
      <c r="O41" s="272"/>
      <c r="P41" s="267"/>
      <c r="Q41" s="267">
        <f>P41*6</f>
        <v>0</v>
      </c>
      <c r="R41" s="272"/>
      <c r="S41" s="267"/>
      <c r="T41" s="267">
        <f>S41*6</f>
        <v>0</v>
      </c>
      <c r="U41" s="267">
        <f t="shared" si="1"/>
        <v>0</v>
      </c>
      <c r="V41" s="267">
        <f>U41+U42+U43+U44+U45</f>
        <v>3</v>
      </c>
    </row>
    <row r="42" s="267" customFormat="1" ht="28" customHeight="1" spans="2:21">
      <c r="B42" s="270" t="s">
        <v>82</v>
      </c>
      <c r="C42" s="267"/>
      <c r="D42" s="267"/>
      <c r="E42" s="267">
        <f>D42*2</f>
        <v>0</v>
      </c>
      <c r="H42" s="267">
        <f>G42*2</f>
        <v>0</v>
      </c>
      <c r="I42" s="272"/>
      <c r="J42" s="267"/>
      <c r="K42" s="267">
        <f>J42*2</f>
        <v>0</v>
      </c>
      <c r="L42" s="272"/>
      <c r="M42" s="267"/>
      <c r="N42" s="267">
        <f>M42*2</f>
        <v>0</v>
      </c>
      <c r="O42" s="272"/>
      <c r="P42" s="267"/>
      <c r="Q42" s="267">
        <f>P42*2</f>
        <v>0</v>
      </c>
      <c r="R42" s="272"/>
      <c r="S42" s="267"/>
      <c r="T42" s="267">
        <f>S42*2</f>
        <v>0</v>
      </c>
      <c r="U42" s="267">
        <f t="shared" si="1"/>
        <v>0</v>
      </c>
    </row>
    <row r="43" s="267" customFormat="1" ht="28" customHeight="1" spans="2:21">
      <c r="B43" s="270" t="s">
        <v>86</v>
      </c>
      <c r="C43" s="267"/>
      <c r="D43" s="267"/>
      <c r="E43" s="267">
        <f>D43*2</f>
        <v>0</v>
      </c>
      <c r="H43" s="267">
        <f>G43*2</f>
        <v>0</v>
      </c>
      <c r="I43" s="272"/>
      <c r="J43" s="267"/>
      <c r="K43" s="267">
        <f>J43*2</f>
        <v>0</v>
      </c>
      <c r="L43" s="272"/>
      <c r="M43" s="267"/>
      <c r="N43" s="267">
        <f>M43*2</f>
        <v>0</v>
      </c>
      <c r="O43" s="272"/>
      <c r="P43" s="267"/>
      <c r="Q43" s="267">
        <f>P43*2</f>
        <v>0</v>
      </c>
      <c r="R43" s="272"/>
      <c r="S43" s="267"/>
      <c r="T43" s="267">
        <f>S43*2</f>
        <v>0</v>
      </c>
      <c r="U43" s="267">
        <f t="shared" si="1"/>
        <v>0</v>
      </c>
    </row>
    <row r="44" s="267" customFormat="1" ht="28" customHeight="1" spans="2:21">
      <c r="B44" s="270" t="s">
        <v>87</v>
      </c>
      <c r="C44" s="267"/>
      <c r="D44" s="267"/>
      <c r="E44" s="267">
        <f>D44*0.5</f>
        <v>0</v>
      </c>
      <c r="H44" s="267">
        <f>G44*0.5</f>
        <v>0</v>
      </c>
      <c r="I44" s="273" t="s">
        <v>123</v>
      </c>
      <c r="J44" s="267">
        <v>2</v>
      </c>
      <c r="K44" s="267">
        <f>J44*0.5</f>
        <v>1</v>
      </c>
      <c r="L44" s="273" t="s">
        <v>124</v>
      </c>
      <c r="M44" s="267">
        <v>4</v>
      </c>
      <c r="N44" s="267">
        <f>M44*0.5</f>
        <v>2</v>
      </c>
      <c r="O44" s="272"/>
      <c r="P44" s="267"/>
      <c r="Q44" s="267">
        <f>P44*0.5</f>
        <v>0</v>
      </c>
      <c r="R44" s="272"/>
      <c r="S44" s="267"/>
      <c r="T44" s="267">
        <f>S44*0.5</f>
        <v>0</v>
      </c>
      <c r="U44" s="267">
        <f t="shared" si="1"/>
        <v>3</v>
      </c>
    </row>
    <row r="45" s="267" customFormat="1" ht="28" customHeight="1" spans="2:21">
      <c r="B45" s="270" t="s">
        <v>91</v>
      </c>
      <c r="C45" s="267"/>
      <c r="D45" s="267"/>
      <c r="E45" s="267">
        <f>D45*0.5</f>
        <v>0</v>
      </c>
      <c r="H45" s="267">
        <f>G45*0.5</f>
        <v>0</v>
      </c>
      <c r="I45" s="272"/>
      <c r="J45" s="267"/>
      <c r="K45" s="267">
        <f>J45*0.5</f>
        <v>0</v>
      </c>
      <c r="L45" s="272"/>
      <c r="M45" s="267"/>
      <c r="N45" s="267">
        <f>M45*0.5</f>
        <v>0</v>
      </c>
      <c r="O45" s="272"/>
      <c r="P45" s="267"/>
      <c r="Q45" s="267">
        <f>P45*0.5</f>
        <v>0</v>
      </c>
      <c r="R45" s="272"/>
      <c r="S45" s="267"/>
      <c r="T45" s="267">
        <f>S45*0.5</f>
        <v>0</v>
      </c>
      <c r="U45" s="267">
        <f t="shared" si="1"/>
        <v>0</v>
      </c>
    </row>
    <row r="46" ht="28" customHeight="1" spans="1:22">
      <c r="A46" s="249" t="s">
        <v>31</v>
      </c>
      <c r="B46" s="256" t="s">
        <v>81</v>
      </c>
      <c r="E46" s="249">
        <f>D46*6</f>
        <v>0</v>
      </c>
      <c r="H46" s="249">
        <f>G46*6</f>
        <v>0</v>
      </c>
      <c r="K46" s="249">
        <f>J46*6</f>
        <v>0</v>
      </c>
      <c r="N46" s="249">
        <f>M46*6</f>
        <v>0</v>
      </c>
      <c r="Q46" s="249">
        <f>P46*6</f>
        <v>0</v>
      </c>
      <c r="T46" s="249">
        <f>S46*6</f>
        <v>0</v>
      </c>
      <c r="U46" s="249">
        <f t="shared" si="1"/>
        <v>0</v>
      </c>
      <c r="V46" s="249">
        <f>U46+U47+U48+U49+U50</f>
        <v>22</v>
      </c>
    </row>
    <row r="47" ht="109.5" customHeight="1" spans="2:21">
      <c r="B47" s="256" t="s">
        <v>82</v>
      </c>
      <c r="C47" s="256" t="s">
        <v>125</v>
      </c>
      <c r="D47" s="249">
        <v>3</v>
      </c>
      <c r="E47" s="249">
        <f>D47*2</f>
        <v>6</v>
      </c>
      <c r="H47" s="249">
        <f>G47*2</f>
        <v>0</v>
      </c>
      <c r="I47" s="271" t="s">
        <v>126</v>
      </c>
      <c r="J47" s="249">
        <v>2</v>
      </c>
      <c r="K47" s="249">
        <f>J47*2</f>
        <v>4</v>
      </c>
      <c r="N47" s="249">
        <f>M47*2</f>
        <v>0</v>
      </c>
      <c r="O47" s="271" t="s">
        <v>127</v>
      </c>
      <c r="P47" s="249">
        <v>1</v>
      </c>
      <c r="Q47" s="249">
        <f>P47*2</f>
        <v>2</v>
      </c>
      <c r="T47" s="249">
        <f>S47*2</f>
        <v>0</v>
      </c>
      <c r="U47" s="249">
        <f t="shared" si="1"/>
        <v>12</v>
      </c>
    </row>
    <row r="48" ht="28" customHeight="1" spans="2:21">
      <c r="B48" s="256" t="s">
        <v>86</v>
      </c>
      <c r="E48" s="249">
        <f>D48*2</f>
        <v>0</v>
      </c>
      <c r="H48" s="249">
        <f>G48*2</f>
        <v>0</v>
      </c>
      <c r="I48" s="271" t="s">
        <v>128</v>
      </c>
      <c r="J48" s="249">
        <v>1</v>
      </c>
      <c r="K48" s="249">
        <f>J48*2</f>
        <v>2</v>
      </c>
      <c r="N48" s="249">
        <f>M48*2</f>
        <v>0</v>
      </c>
      <c r="Q48" s="249">
        <f>P48*2</f>
        <v>0</v>
      </c>
      <c r="T48" s="249">
        <f>S48*2</f>
        <v>0</v>
      </c>
      <c r="U48" s="249">
        <f t="shared" si="1"/>
        <v>2</v>
      </c>
    </row>
    <row r="49" ht="28" customHeight="1" spans="2:21">
      <c r="B49" s="256" t="s">
        <v>87</v>
      </c>
      <c r="E49" s="249">
        <f>D49*0.5</f>
        <v>0</v>
      </c>
      <c r="H49" s="249">
        <f>G49*0.5</f>
        <v>0</v>
      </c>
      <c r="I49" s="271" t="s">
        <v>129</v>
      </c>
      <c r="J49" s="249">
        <v>4</v>
      </c>
      <c r="K49" s="249">
        <f>J49*0.5</f>
        <v>2</v>
      </c>
      <c r="L49" s="271" t="s">
        <v>130</v>
      </c>
      <c r="M49" s="249">
        <v>11</v>
      </c>
      <c r="N49" s="249">
        <f>M49*0.5</f>
        <v>5.5</v>
      </c>
      <c r="O49" s="271" t="s">
        <v>131</v>
      </c>
      <c r="P49" s="249">
        <v>1</v>
      </c>
      <c r="Q49" s="249">
        <f>P49*0.5</f>
        <v>0.5</v>
      </c>
      <c r="T49" s="249">
        <f>S49*0.5</f>
        <v>0</v>
      </c>
      <c r="U49" s="249">
        <f t="shared" si="1"/>
        <v>8</v>
      </c>
    </row>
    <row r="50" ht="28" customHeight="1" spans="2:21">
      <c r="B50" s="256" t="s">
        <v>91</v>
      </c>
      <c r="E50" s="249">
        <f>D50*0.5</f>
        <v>0</v>
      </c>
      <c r="H50" s="249">
        <f>G50*0.5</f>
        <v>0</v>
      </c>
      <c r="K50" s="249">
        <f>J50*0.5</f>
        <v>0</v>
      </c>
      <c r="N50" s="249">
        <f>M50*0.5</f>
        <v>0</v>
      </c>
      <c r="Q50" s="249">
        <f>P50*0.5</f>
        <v>0</v>
      </c>
      <c r="T50" s="249">
        <f>S50*0.5</f>
        <v>0</v>
      </c>
      <c r="U50" s="249">
        <f t="shared" si="1"/>
        <v>0</v>
      </c>
    </row>
    <row r="51" ht="28" customHeight="1" spans="1:22">
      <c r="A51" s="249" t="s">
        <v>32</v>
      </c>
      <c r="B51" s="256" t="s">
        <v>81</v>
      </c>
      <c r="E51" s="249">
        <f>D51*6</f>
        <v>0</v>
      </c>
      <c r="H51" s="249">
        <f>G51*6</f>
        <v>0</v>
      </c>
      <c r="K51" s="249">
        <f>J51*6</f>
        <v>0</v>
      </c>
      <c r="N51" s="249">
        <f>M51*6</f>
        <v>0</v>
      </c>
      <c r="Q51" s="249">
        <f>P51*6</f>
        <v>0</v>
      </c>
      <c r="T51" s="249">
        <f>S51*6</f>
        <v>0</v>
      </c>
      <c r="U51" s="249">
        <f t="shared" si="1"/>
        <v>0</v>
      </c>
      <c r="V51" s="249">
        <f>U51+U52+U53+U54+U55</f>
        <v>1.5</v>
      </c>
    </row>
    <row r="52" ht="28" customHeight="1" spans="2:21">
      <c r="B52" s="256" t="s">
        <v>82</v>
      </c>
      <c r="E52" s="249">
        <f>D52*2</f>
        <v>0</v>
      </c>
      <c r="H52" s="249">
        <f>G52*2</f>
        <v>0</v>
      </c>
      <c r="K52" s="249">
        <f>J52*2</f>
        <v>0</v>
      </c>
      <c r="N52" s="249">
        <f>M52*2</f>
        <v>0</v>
      </c>
      <c r="Q52" s="249">
        <f>P52*2</f>
        <v>0</v>
      </c>
      <c r="T52" s="249">
        <f>S52*2</f>
        <v>0</v>
      </c>
      <c r="U52" s="249">
        <f t="shared" si="1"/>
        <v>0</v>
      </c>
    </row>
    <row r="53" ht="28" customHeight="1" spans="2:21">
      <c r="B53" s="256" t="s">
        <v>86</v>
      </c>
      <c r="E53" s="249">
        <f>D53*2</f>
        <v>0</v>
      </c>
      <c r="H53" s="249">
        <f>G53*2</f>
        <v>0</v>
      </c>
      <c r="K53" s="249">
        <f>J53*2</f>
        <v>0</v>
      </c>
      <c r="N53" s="249">
        <f>M53*2</f>
        <v>0</v>
      </c>
      <c r="Q53" s="249">
        <f>P53*2</f>
        <v>0</v>
      </c>
      <c r="T53" s="249">
        <f>S53*2</f>
        <v>0</v>
      </c>
      <c r="U53" s="249">
        <f t="shared" si="1"/>
        <v>0</v>
      </c>
    </row>
    <row r="54" ht="28" customHeight="1" spans="2:21">
      <c r="B54" s="256" t="s">
        <v>87</v>
      </c>
      <c r="E54" s="249">
        <f>D54*0.5</f>
        <v>0</v>
      </c>
      <c r="H54" s="249">
        <f>G54*0.5</f>
        <v>0</v>
      </c>
      <c r="I54" s="271" t="s">
        <v>132</v>
      </c>
      <c r="J54" s="249">
        <v>1</v>
      </c>
      <c r="K54" s="249">
        <f>J54*0.5</f>
        <v>0.5</v>
      </c>
      <c r="N54" s="249">
        <f>M54*0.5</f>
        <v>0</v>
      </c>
      <c r="O54" s="271" t="s">
        <v>133</v>
      </c>
      <c r="P54" s="249">
        <v>2</v>
      </c>
      <c r="Q54" s="249">
        <f>P54*0.5</f>
        <v>1</v>
      </c>
      <c r="T54" s="249">
        <f>S54*0.5</f>
        <v>0</v>
      </c>
      <c r="U54" s="249">
        <f t="shared" si="1"/>
        <v>1.5</v>
      </c>
    </row>
    <row r="55" ht="28" customHeight="1" spans="2:21">
      <c r="B55" s="256" t="s">
        <v>91</v>
      </c>
      <c r="E55" s="249">
        <f>D55*0.5</f>
        <v>0</v>
      </c>
      <c r="H55" s="249">
        <f>G55*0.5</f>
        <v>0</v>
      </c>
      <c r="K55" s="249">
        <f>J55*0.5</f>
        <v>0</v>
      </c>
      <c r="N55" s="249">
        <f>M55*0.5</f>
        <v>0</v>
      </c>
      <c r="Q55" s="249">
        <f>P55*0.5</f>
        <v>0</v>
      </c>
      <c r="T55" s="249">
        <f>S55*0.5</f>
        <v>0</v>
      </c>
      <c r="U55" s="249">
        <f t="shared" si="1"/>
        <v>0</v>
      </c>
    </row>
    <row r="56" s="267" customFormat="1" ht="28" customHeight="1" spans="1:22">
      <c r="A56" s="267" t="s">
        <v>33</v>
      </c>
      <c r="B56" s="270" t="s">
        <v>81</v>
      </c>
      <c r="C56" s="267"/>
      <c r="D56" s="267"/>
      <c r="E56" s="267">
        <f>D56*6</f>
        <v>0</v>
      </c>
      <c r="H56" s="267">
        <f>G56*6</f>
        <v>0</v>
      </c>
      <c r="I56" s="272"/>
      <c r="J56" s="267"/>
      <c r="K56" s="267">
        <f>J56*6</f>
        <v>0</v>
      </c>
      <c r="L56" s="272"/>
      <c r="M56" s="267"/>
      <c r="N56" s="267">
        <f>M56*6</f>
        <v>0</v>
      </c>
      <c r="O56" s="272"/>
      <c r="P56" s="267"/>
      <c r="Q56" s="267">
        <f>P56*6</f>
        <v>0</v>
      </c>
      <c r="R56" s="272"/>
      <c r="S56" s="267"/>
      <c r="T56" s="267">
        <f>S56*6</f>
        <v>0</v>
      </c>
      <c r="U56" s="267">
        <f t="shared" si="1"/>
        <v>0</v>
      </c>
      <c r="V56" s="267">
        <f>U56+U57+U58+U59+U60</f>
        <v>3.5</v>
      </c>
    </row>
    <row r="57" s="267" customFormat="1" ht="28" customHeight="1" spans="2:21">
      <c r="B57" s="270" t="s">
        <v>82</v>
      </c>
      <c r="C57" s="267"/>
      <c r="D57" s="267"/>
      <c r="E57" s="267">
        <f>D57*2</f>
        <v>0</v>
      </c>
      <c r="H57" s="267">
        <f>G57*2</f>
        <v>0</v>
      </c>
      <c r="I57" s="272"/>
      <c r="J57" s="267"/>
      <c r="K57" s="267">
        <f>J57*2</f>
        <v>0</v>
      </c>
      <c r="L57" s="272"/>
      <c r="M57" s="267"/>
      <c r="N57" s="267">
        <f>M57*2</f>
        <v>0</v>
      </c>
      <c r="O57" s="273" t="s">
        <v>134</v>
      </c>
      <c r="P57" s="267">
        <v>1</v>
      </c>
      <c r="Q57" s="267">
        <f>P57*2</f>
        <v>2</v>
      </c>
      <c r="R57" s="272"/>
      <c r="S57" s="267"/>
      <c r="T57" s="267">
        <f>S57*2</f>
        <v>0</v>
      </c>
      <c r="U57" s="267">
        <f t="shared" si="1"/>
        <v>2</v>
      </c>
    </row>
    <row r="58" s="267" customFormat="1" ht="28" customHeight="1" spans="2:21">
      <c r="B58" s="270" t="s">
        <v>86</v>
      </c>
      <c r="C58" s="267"/>
      <c r="D58" s="267"/>
      <c r="E58" s="267">
        <f>D58*2</f>
        <v>0</v>
      </c>
      <c r="H58" s="267">
        <f>G58*2</f>
        <v>0</v>
      </c>
      <c r="I58" s="272"/>
      <c r="J58" s="267"/>
      <c r="K58" s="267">
        <f>J58*2</f>
        <v>0</v>
      </c>
      <c r="L58" s="272"/>
      <c r="M58" s="267"/>
      <c r="N58" s="267">
        <f>M58*2</f>
        <v>0</v>
      </c>
      <c r="O58" s="272"/>
      <c r="P58" s="267"/>
      <c r="Q58" s="267">
        <f>P58*2</f>
        <v>0</v>
      </c>
      <c r="R58" s="272"/>
      <c r="S58" s="267"/>
      <c r="T58" s="267">
        <f>S58*2</f>
        <v>0</v>
      </c>
      <c r="U58" s="267">
        <f t="shared" si="1"/>
        <v>0</v>
      </c>
    </row>
    <row r="59" s="267" customFormat="1" ht="28" customHeight="1" spans="2:21">
      <c r="B59" s="270" t="s">
        <v>87</v>
      </c>
      <c r="C59" s="267"/>
      <c r="D59" s="267"/>
      <c r="E59" s="267">
        <f>D59*0.5</f>
        <v>0</v>
      </c>
      <c r="H59" s="267">
        <f>G59*0.5</f>
        <v>0</v>
      </c>
      <c r="I59" s="272"/>
      <c r="J59" s="267"/>
      <c r="K59" s="267">
        <f>J59*0.5</f>
        <v>0</v>
      </c>
      <c r="L59" s="273" t="s">
        <v>135</v>
      </c>
      <c r="M59" s="267">
        <v>2</v>
      </c>
      <c r="N59" s="267">
        <f>M59*0.5</f>
        <v>1</v>
      </c>
      <c r="O59" s="273" t="s">
        <v>136</v>
      </c>
      <c r="P59" s="267">
        <v>1</v>
      </c>
      <c r="Q59" s="267">
        <f>P59*0.5</f>
        <v>0.5</v>
      </c>
      <c r="R59" s="272"/>
      <c r="S59" s="267"/>
      <c r="T59" s="267">
        <f>S59*0.5</f>
        <v>0</v>
      </c>
      <c r="U59" s="267">
        <f t="shared" si="1"/>
        <v>1.5</v>
      </c>
    </row>
    <row r="60" s="267" customFormat="1" ht="28" customHeight="1" spans="2:21">
      <c r="B60" s="270" t="s">
        <v>91</v>
      </c>
      <c r="C60" s="267"/>
      <c r="D60" s="267"/>
      <c r="E60" s="267">
        <f>D60*0.5</f>
        <v>0</v>
      </c>
      <c r="H60" s="267">
        <f>G60*0.5</f>
        <v>0</v>
      </c>
      <c r="I60" s="272"/>
      <c r="J60" s="267"/>
      <c r="K60" s="267">
        <f>J60*0.5</f>
        <v>0</v>
      </c>
      <c r="L60" s="272"/>
      <c r="M60" s="267"/>
      <c r="N60" s="267">
        <f>M60*0.5</f>
        <v>0</v>
      </c>
      <c r="O60" s="272"/>
      <c r="P60" s="267"/>
      <c r="Q60" s="267">
        <f>P60*0.5</f>
        <v>0</v>
      </c>
      <c r="R60" s="272"/>
      <c r="S60" s="267"/>
      <c r="T60" s="267">
        <f>S60*0.5</f>
        <v>0</v>
      </c>
      <c r="U60" s="267">
        <f t="shared" si="1"/>
        <v>0</v>
      </c>
    </row>
    <row r="61" ht="28" customHeight="1" spans="1:22">
      <c r="A61" s="249" t="s">
        <v>34</v>
      </c>
      <c r="B61" s="256" t="s">
        <v>81</v>
      </c>
      <c r="E61" s="249">
        <f>D61*6</f>
        <v>0</v>
      </c>
      <c r="H61" s="249">
        <f>G61*6</f>
        <v>0</v>
      </c>
      <c r="K61" s="249">
        <f>J61*6</f>
        <v>0</v>
      </c>
      <c r="N61" s="249">
        <f>M61*6</f>
        <v>0</v>
      </c>
      <c r="Q61" s="249">
        <f>P61*6</f>
        <v>0</v>
      </c>
      <c r="T61" s="249">
        <f>S61*6</f>
        <v>0</v>
      </c>
      <c r="U61" s="249">
        <f t="shared" si="1"/>
        <v>0</v>
      </c>
      <c r="V61" s="249">
        <f>U61+U62+U63+U64+U65</f>
        <v>7</v>
      </c>
    </row>
    <row r="62" ht="28" customHeight="1" spans="2:21">
      <c r="B62" s="256" t="s">
        <v>82</v>
      </c>
      <c r="E62" s="249">
        <f>D62*2</f>
        <v>0</v>
      </c>
      <c r="H62" s="249">
        <f>G62*2</f>
        <v>0</v>
      </c>
      <c r="I62" s="271" t="s">
        <v>137</v>
      </c>
      <c r="J62" s="249">
        <v>1</v>
      </c>
      <c r="K62" s="249">
        <f>J62*2</f>
        <v>2</v>
      </c>
      <c r="N62" s="249">
        <f>M62*2</f>
        <v>0</v>
      </c>
      <c r="Q62" s="249">
        <f>P62*2</f>
        <v>0</v>
      </c>
      <c r="T62" s="249">
        <f>S62*2</f>
        <v>0</v>
      </c>
      <c r="U62" s="249">
        <f t="shared" si="1"/>
        <v>2</v>
      </c>
    </row>
    <row r="63" ht="28" customHeight="1" spans="2:21">
      <c r="B63" s="256" t="s">
        <v>86</v>
      </c>
      <c r="E63" s="249">
        <f>D63*2</f>
        <v>0</v>
      </c>
      <c r="H63" s="249">
        <f>G63*2</f>
        <v>0</v>
      </c>
      <c r="K63" s="249">
        <f>J63*2</f>
        <v>0</v>
      </c>
      <c r="N63" s="249">
        <f>M63*2</f>
        <v>0</v>
      </c>
      <c r="Q63" s="249">
        <f>P63*2</f>
        <v>0</v>
      </c>
      <c r="T63" s="249">
        <f>S63*2</f>
        <v>0</v>
      </c>
      <c r="U63" s="249">
        <f t="shared" si="1"/>
        <v>0</v>
      </c>
    </row>
    <row r="64" ht="28" customHeight="1" spans="2:21">
      <c r="B64" s="256" t="s">
        <v>87</v>
      </c>
      <c r="E64" s="249">
        <f>D64*0.5</f>
        <v>0</v>
      </c>
      <c r="H64" s="249">
        <f>G64*0.5</f>
        <v>0</v>
      </c>
      <c r="I64" s="271" t="s">
        <v>138</v>
      </c>
      <c r="J64" s="249">
        <v>3</v>
      </c>
      <c r="K64" s="249">
        <f>J64*0.5</f>
        <v>1.5</v>
      </c>
      <c r="L64" s="271" t="s">
        <v>139</v>
      </c>
      <c r="M64" s="249">
        <v>6</v>
      </c>
      <c r="N64" s="249">
        <f>M64*0.5</f>
        <v>3</v>
      </c>
      <c r="O64" s="271" t="s">
        <v>140</v>
      </c>
      <c r="P64" s="249">
        <v>1</v>
      </c>
      <c r="Q64" s="249">
        <f>P64*0.5</f>
        <v>0.5</v>
      </c>
      <c r="T64" s="249">
        <f>S64*0.5</f>
        <v>0</v>
      </c>
      <c r="U64" s="249">
        <f t="shared" si="1"/>
        <v>5</v>
      </c>
    </row>
    <row r="65" ht="28" customHeight="1" spans="2:21">
      <c r="B65" s="256" t="s">
        <v>91</v>
      </c>
      <c r="E65" s="249">
        <f>D65*0.5</f>
        <v>0</v>
      </c>
      <c r="H65" s="249">
        <f>G65*0.5</f>
        <v>0</v>
      </c>
      <c r="K65" s="249">
        <f>J65*0.5</f>
        <v>0</v>
      </c>
      <c r="N65" s="249">
        <f>M65*0.5</f>
        <v>0</v>
      </c>
      <c r="Q65" s="249">
        <f>P65*0.5</f>
        <v>0</v>
      </c>
      <c r="T65" s="249">
        <f>S65*0.5</f>
        <v>0</v>
      </c>
      <c r="U65" s="249">
        <f t="shared" si="1"/>
        <v>0</v>
      </c>
    </row>
    <row r="66" ht="28" customHeight="1" spans="1:22">
      <c r="A66" s="249" t="s">
        <v>35</v>
      </c>
      <c r="B66" s="256" t="s">
        <v>81</v>
      </c>
      <c r="E66" s="249">
        <f>D66*6</f>
        <v>0</v>
      </c>
      <c r="H66" s="249">
        <f>G66*6</f>
        <v>0</v>
      </c>
      <c r="K66" s="249">
        <f>J66*6</f>
        <v>0</v>
      </c>
      <c r="N66" s="249">
        <f>M66*6</f>
        <v>0</v>
      </c>
      <c r="Q66" s="249">
        <f>P66*6</f>
        <v>0</v>
      </c>
      <c r="T66" s="249">
        <f>S66*6</f>
        <v>0</v>
      </c>
      <c r="U66" s="249">
        <f t="shared" si="1"/>
        <v>0</v>
      </c>
      <c r="V66" s="249">
        <f>U66+U67+U68+U69+U70</f>
        <v>4.5</v>
      </c>
    </row>
    <row r="67" ht="28" customHeight="1" spans="2:21">
      <c r="B67" s="256" t="s">
        <v>82</v>
      </c>
      <c r="E67" s="249">
        <f>D67*2</f>
        <v>0</v>
      </c>
      <c r="H67" s="249">
        <f>G67*2</f>
        <v>0</v>
      </c>
      <c r="K67" s="249">
        <f>J67*2</f>
        <v>0</v>
      </c>
      <c r="N67" s="249">
        <f>M67*2</f>
        <v>0</v>
      </c>
      <c r="O67" s="271" t="s">
        <v>141</v>
      </c>
      <c r="P67" s="249">
        <v>1</v>
      </c>
      <c r="Q67" s="249">
        <f>P67*2</f>
        <v>2</v>
      </c>
      <c r="T67" s="249">
        <f>S67*2</f>
        <v>0</v>
      </c>
      <c r="U67" s="249">
        <f t="shared" si="1"/>
        <v>2</v>
      </c>
    </row>
    <row r="68" ht="28" customHeight="1" spans="2:21">
      <c r="B68" s="256" t="s">
        <v>86</v>
      </c>
      <c r="E68" s="249">
        <f>D68*2</f>
        <v>0</v>
      </c>
      <c r="H68" s="249">
        <f>G68*2</f>
        <v>0</v>
      </c>
      <c r="K68" s="249">
        <f>J68*2</f>
        <v>0</v>
      </c>
      <c r="N68" s="249">
        <f>M68*2</f>
        <v>0</v>
      </c>
      <c r="Q68" s="249">
        <f>P68*2</f>
        <v>0</v>
      </c>
      <c r="T68" s="249">
        <f>S68*2</f>
        <v>0</v>
      </c>
      <c r="U68" s="249">
        <f t="shared" si="1"/>
        <v>0</v>
      </c>
    </row>
    <row r="69" ht="28" customHeight="1" spans="2:21">
      <c r="B69" s="256" t="s">
        <v>87</v>
      </c>
      <c r="E69" s="249">
        <f>D69*0.5</f>
        <v>0</v>
      </c>
      <c r="H69" s="249">
        <f>G69*0.5</f>
        <v>0</v>
      </c>
      <c r="I69" s="268" t="s">
        <v>142</v>
      </c>
      <c r="J69" s="249">
        <v>1</v>
      </c>
      <c r="K69" s="249">
        <f>J69*0.5</f>
        <v>0.5</v>
      </c>
      <c r="L69" s="271" t="s">
        <v>143</v>
      </c>
      <c r="M69" s="249">
        <v>2</v>
      </c>
      <c r="N69" s="249">
        <f>M69*0.5</f>
        <v>1</v>
      </c>
      <c r="O69" s="271" t="s">
        <v>144</v>
      </c>
      <c r="P69" s="249">
        <v>2</v>
      </c>
      <c r="Q69" s="249">
        <f>P69*0.5</f>
        <v>1</v>
      </c>
      <c r="T69" s="249">
        <f>S69*0.5</f>
        <v>0</v>
      </c>
      <c r="U69" s="249">
        <f t="shared" si="1"/>
        <v>2.5</v>
      </c>
    </row>
    <row r="70" ht="28" customHeight="1" spans="2:21">
      <c r="B70" s="256" t="s">
        <v>91</v>
      </c>
      <c r="E70" s="249">
        <f>D70*0.5</f>
        <v>0</v>
      </c>
      <c r="H70" s="249">
        <f>G70*0.5</f>
        <v>0</v>
      </c>
      <c r="K70" s="249">
        <f>J70*0.5</f>
        <v>0</v>
      </c>
      <c r="N70" s="249">
        <f>M70*0.5</f>
        <v>0</v>
      </c>
      <c r="Q70" s="249">
        <f>P70*0.5</f>
        <v>0</v>
      </c>
      <c r="T70" s="249">
        <f>S70*0.5</f>
        <v>0</v>
      </c>
      <c r="U70" s="249">
        <f t="shared" si="1"/>
        <v>0</v>
      </c>
    </row>
    <row r="71" s="267" customFormat="1" ht="28" customHeight="1" spans="1:22">
      <c r="A71" s="267" t="s">
        <v>36</v>
      </c>
      <c r="B71" s="270" t="s">
        <v>81</v>
      </c>
      <c r="C71" s="267"/>
      <c r="D71" s="267"/>
      <c r="E71" s="267">
        <f>D71*6</f>
        <v>0</v>
      </c>
      <c r="H71" s="267">
        <f>G71*6</f>
        <v>0</v>
      </c>
      <c r="I71" s="272"/>
      <c r="J71" s="267"/>
      <c r="K71" s="267">
        <f>J71*6</f>
        <v>0</v>
      </c>
      <c r="L71" s="272"/>
      <c r="M71" s="267"/>
      <c r="N71" s="267">
        <f>M71*6</f>
        <v>0</v>
      </c>
      <c r="O71" s="272"/>
      <c r="P71" s="267"/>
      <c r="Q71" s="267">
        <f>P71*6</f>
        <v>0</v>
      </c>
      <c r="R71" s="272"/>
      <c r="S71" s="267"/>
      <c r="T71" s="267">
        <f>S71*6</f>
        <v>0</v>
      </c>
      <c r="U71" s="267">
        <f t="shared" ref="U71:U90" si="2">E71+H71+K71+N71+Q71+T71</f>
        <v>0</v>
      </c>
      <c r="V71" s="267">
        <f>U71+U72+U73+U74+U75</f>
        <v>0.5</v>
      </c>
    </row>
    <row r="72" s="267" customFormat="1" ht="28" customHeight="1" spans="2:21">
      <c r="B72" s="270" t="s">
        <v>82</v>
      </c>
      <c r="C72" s="267"/>
      <c r="D72" s="267"/>
      <c r="E72" s="267">
        <f>D72*2</f>
        <v>0</v>
      </c>
      <c r="H72" s="267">
        <f>G72*2</f>
        <v>0</v>
      </c>
      <c r="I72" s="272"/>
      <c r="J72" s="267"/>
      <c r="K72" s="267">
        <f>J72*2</f>
        <v>0</v>
      </c>
      <c r="L72" s="272"/>
      <c r="M72" s="267"/>
      <c r="N72" s="267">
        <f>M72*2</f>
        <v>0</v>
      </c>
      <c r="O72" s="272"/>
      <c r="P72" s="267"/>
      <c r="Q72" s="267">
        <f>P72*2</f>
        <v>0</v>
      </c>
      <c r="R72" s="272"/>
      <c r="S72" s="267"/>
      <c r="T72" s="267">
        <f>S72*2</f>
        <v>0</v>
      </c>
      <c r="U72" s="267">
        <f t="shared" si="2"/>
        <v>0</v>
      </c>
    </row>
    <row r="73" s="267" customFormat="1" ht="28" customHeight="1" spans="2:21">
      <c r="B73" s="270" t="s">
        <v>86</v>
      </c>
      <c r="C73" s="267"/>
      <c r="D73" s="267"/>
      <c r="E73" s="267">
        <f>D73*2</f>
        <v>0</v>
      </c>
      <c r="H73" s="267">
        <f>G73*2</f>
        <v>0</v>
      </c>
      <c r="I73" s="272"/>
      <c r="J73" s="267"/>
      <c r="K73" s="267">
        <f>J73*2</f>
        <v>0</v>
      </c>
      <c r="L73" s="272"/>
      <c r="M73" s="267"/>
      <c r="N73" s="267">
        <f>M73*2</f>
        <v>0</v>
      </c>
      <c r="O73" s="272"/>
      <c r="P73" s="267"/>
      <c r="Q73" s="267">
        <f>P73*2</f>
        <v>0</v>
      </c>
      <c r="R73" s="272"/>
      <c r="S73" s="267"/>
      <c r="T73" s="267">
        <f>S73*2</f>
        <v>0</v>
      </c>
      <c r="U73" s="267">
        <f t="shared" si="2"/>
        <v>0</v>
      </c>
    </row>
    <row r="74" s="267" customFormat="1" ht="28" customHeight="1" spans="2:21">
      <c r="B74" s="270" t="s">
        <v>87</v>
      </c>
      <c r="C74" s="267"/>
      <c r="D74" s="267"/>
      <c r="E74" s="267">
        <f>D74*0.5</f>
        <v>0</v>
      </c>
      <c r="H74" s="267">
        <f>G74*0.5</f>
        <v>0</v>
      </c>
      <c r="I74" s="273" t="s">
        <v>145</v>
      </c>
      <c r="J74" s="267">
        <v>1</v>
      </c>
      <c r="K74" s="267">
        <f>J74*0.5</f>
        <v>0.5</v>
      </c>
      <c r="L74" s="273"/>
      <c r="M74" s="267"/>
      <c r="N74" s="267">
        <f>M74*0.5</f>
        <v>0</v>
      </c>
      <c r="O74" s="272"/>
      <c r="P74" s="267"/>
      <c r="Q74" s="267">
        <f>P74*0.5</f>
        <v>0</v>
      </c>
      <c r="R74" s="272"/>
      <c r="S74" s="267"/>
      <c r="T74" s="267">
        <f>S74*0.5</f>
        <v>0</v>
      </c>
      <c r="U74" s="267">
        <f t="shared" si="2"/>
        <v>0.5</v>
      </c>
    </row>
    <row r="75" ht="28" customHeight="1" spans="2:21">
      <c r="B75" s="256" t="s">
        <v>91</v>
      </c>
      <c r="E75" s="249">
        <f>D75*0.5</f>
        <v>0</v>
      </c>
      <c r="H75" s="249">
        <f>G75*0.5</f>
        <v>0</v>
      </c>
      <c r="K75" s="249">
        <f>J75*0.5</f>
        <v>0</v>
      </c>
      <c r="N75" s="249">
        <f>M75*0.5</f>
        <v>0</v>
      </c>
      <c r="Q75" s="249">
        <f>P75*0.5</f>
        <v>0</v>
      </c>
      <c r="T75" s="249">
        <f>S75*0.5</f>
        <v>0</v>
      </c>
      <c r="U75" s="249">
        <f t="shared" si="2"/>
        <v>0</v>
      </c>
    </row>
    <row r="76" ht="28" customHeight="1" spans="1:22">
      <c r="A76" s="249" t="s">
        <v>37</v>
      </c>
      <c r="B76" s="256" t="s">
        <v>81</v>
      </c>
      <c r="E76" s="249">
        <f>D76*6</f>
        <v>0</v>
      </c>
      <c r="H76" s="249">
        <f>G76*6</f>
        <v>0</v>
      </c>
      <c r="K76" s="249">
        <f>J76*6</f>
        <v>0</v>
      </c>
      <c r="N76" s="249">
        <f>M76*6</f>
        <v>0</v>
      </c>
      <c r="Q76" s="249">
        <f>P76*6</f>
        <v>0</v>
      </c>
      <c r="T76" s="249">
        <f>S76*6</f>
        <v>0</v>
      </c>
      <c r="U76" s="249">
        <f t="shared" si="2"/>
        <v>0</v>
      </c>
      <c r="V76" s="249">
        <f>U76+U77+U78+U79+U80</f>
        <v>4</v>
      </c>
    </row>
    <row r="77" ht="28" customHeight="1" spans="2:21">
      <c r="B77" s="256" t="s">
        <v>82</v>
      </c>
      <c r="E77" s="249">
        <f>D77*2</f>
        <v>0</v>
      </c>
      <c r="H77" s="249">
        <f>G77*2</f>
        <v>0</v>
      </c>
      <c r="K77" s="249">
        <f>J77*2</f>
        <v>0</v>
      </c>
      <c r="N77" s="249">
        <f>M77*2</f>
        <v>0</v>
      </c>
      <c r="O77" s="271" t="s">
        <v>146</v>
      </c>
      <c r="P77" s="249">
        <v>1</v>
      </c>
      <c r="Q77" s="249">
        <f>P77*2</f>
        <v>2</v>
      </c>
      <c r="T77" s="249">
        <f>S77*2</f>
        <v>0</v>
      </c>
      <c r="U77" s="249">
        <f t="shared" si="2"/>
        <v>2</v>
      </c>
    </row>
    <row r="78" ht="28" customHeight="1" spans="2:21">
      <c r="B78" s="256" t="s">
        <v>86</v>
      </c>
      <c r="E78" s="249">
        <f>D78*2</f>
        <v>0</v>
      </c>
      <c r="H78" s="249">
        <f>G78*2</f>
        <v>0</v>
      </c>
      <c r="K78" s="249">
        <f>J78*2</f>
        <v>0</v>
      </c>
      <c r="N78" s="249">
        <f>M78*2</f>
        <v>0</v>
      </c>
      <c r="Q78" s="249">
        <f>P78*2</f>
        <v>0</v>
      </c>
      <c r="T78" s="249">
        <f>S78*2</f>
        <v>0</v>
      </c>
      <c r="U78" s="249">
        <f t="shared" si="2"/>
        <v>0</v>
      </c>
    </row>
    <row r="79" ht="28" customHeight="1" spans="2:21">
      <c r="B79" s="256" t="s">
        <v>87</v>
      </c>
      <c r="E79" s="249">
        <f>D79*0.5</f>
        <v>0</v>
      </c>
      <c r="H79" s="249">
        <f>G79*0.5</f>
        <v>0</v>
      </c>
      <c r="I79" s="271" t="s">
        <v>147</v>
      </c>
      <c r="J79" s="249">
        <v>1</v>
      </c>
      <c r="K79" s="249">
        <f>J79*0.5</f>
        <v>0.5</v>
      </c>
      <c r="L79" s="271" t="s">
        <v>148</v>
      </c>
      <c r="M79" s="249">
        <v>3</v>
      </c>
      <c r="N79" s="249">
        <f>M79*0.5</f>
        <v>1.5</v>
      </c>
      <c r="Q79" s="249">
        <f>P79*0.5</f>
        <v>0</v>
      </c>
      <c r="T79" s="249">
        <f>S79*0.5</f>
        <v>0</v>
      </c>
      <c r="U79" s="249">
        <f t="shared" si="2"/>
        <v>2</v>
      </c>
    </row>
    <row r="80" ht="28" customHeight="1" spans="2:21">
      <c r="B80" s="256" t="s">
        <v>91</v>
      </c>
      <c r="E80" s="249">
        <f>D80*0.5</f>
        <v>0</v>
      </c>
      <c r="H80" s="249">
        <f>G80*0.5</f>
        <v>0</v>
      </c>
      <c r="K80" s="249">
        <f>J80*0.5</f>
        <v>0</v>
      </c>
      <c r="N80" s="249">
        <f>M80*0.5</f>
        <v>0</v>
      </c>
      <c r="Q80" s="249">
        <f>P80*0.5</f>
        <v>0</v>
      </c>
      <c r="T80" s="249">
        <f>S80*0.5</f>
        <v>0</v>
      </c>
      <c r="U80" s="249">
        <f t="shared" si="2"/>
        <v>0</v>
      </c>
    </row>
    <row r="81" ht="28" customHeight="1" spans="1:22">
      <c r="A81" s="249" t="s">
        <v>38</v>
      </c>
      <c r="B81" s="256" t="s">
        <v>81</v>
      </c>
      <c r="E81" s="249">
        <f>D81*6</f>
        <v>0</v>
      </c>
      <c r="H81" s="249">
        <f>G81*6</f>
        <v>0</v>
      </c>
      <c r="K81" s="249">
        <f>J81*6</f>
        <v>0</v>
      </c>
      <c r="N81" s="249">
        <f>M81*6</f>
        <v>0</v>
      </c>
      <c r="Q81" s="249">
        <f>P81*6</f>
        <v>0</v>
      </c>
      <c r="T81" s="249">
        <f>S81*6</f>
        <v>0</v>
      </c>
      <c r="U81" s="249">
        <f t="shared" si="2"/>
        <v>0</v>
      </c>
      <c r="V81" s="249">
        <f>U81+U82+U83+U84+U85</f>
        <v>1</v>
      </c>
    </row>
    <row r="82" ht="28" customHeight="1" spans="2:21">
      <c r="B82" s="256" t="s">
        <v>82</v>
      </c>
      <c r="E82" s="249">
        <f>D82*2</f>
        <v>0</v>
      </c>
      <c r="H82" s="249">
        <f>G82*2</f>
        <v>0</v>
      </c>
      <c r="K82" s="249">
        <f>J82*2</f>
        <v>0</v>
      </c>
      <c r="N82" s="249">
        <f>M82*2</f>
        <v>0</v>
      </c>
      <c r="Q82" s="249">
        <f>P82*2</f>
        <v>0</v>
      </c>
      <c r="T82" s="249">
        <f>S82*2</f>
        <v>0</v>
      </c>
      <c r="U82" s="249">
        <f t="shared" si="2"/>
        <v>0</v>
      </c>
    </row>
    <row r="83" ht="28" customHeight="1" spans="2:21">
      <c r="B83" s="256" t="s">
        <v>86</v>
      </c>
      <c r="E83" s="249">
        <f>D83*2</f>
        <v>0</v>
      </c>
      <c r="H83" s="249">
        <f>G83*2</f>
        <v>0</v>
      </c>
      <c r="K83" s="249">
        <f>J83*2</f>
        <v>0</v>
      </c>
      <c r="N83" s="249">
        <f>M83*2</f>
        <v>0</v>
      </c>
      <c r="Q83" s="249">
        <f>P83*2</f>
        <v>0</v>
      </c>
      <c r="T83" s="249">
        <f>S83*2</f>
        <v>0</v>
      </c>
      <c r="U83" s="249">
        <f t="shared" si="2"/>
        <v>0</v>
      </c>
    </row>
    <row r="84" ht="28" customHeight="1" spans="2:21">
      <c r="B84" s="256" t="s">
        <v>87</v>
      </c>
      <c r="E84" s="249">
        <f>D84*0.5</f>
        <v>0</v>
      </c>
      <c r="H84" s="249">
        <f>G84*0.5</f>
        <v>0</v>
      </c>
      <c r="K84" s="249">
        <f>J84*0.5</f>
        <v>0</v>
      </c>
      <c r="L84" s="271" t="s">
        <v>149</v>
      </c>
      <c r="M84" s="249">
        <v>2</v>
      </c>
      <c r="N84" s="249">
        <f>M84*0.5</f>
        <v>1</v>
      </c>
      <c r="Q84" s="249">
        <f>P84*0.5</f>
        <v>0</v>
      </c>
      <c r="T84" s="249">
        <f>S84*0.5</f>
        <v>0</v>
      </c>
      <c r="U84" s="249">
        <f t="shared" si="2"/>
        <v>1</v>
      </c>
    </row>
    <row r="85" ht="28" customHeight="1" spans="2:21">
      <c r="B85" s="256" t="s">
        <v>91</v>
      </c>
      <c r="E85" s="249">
        <f>D85*0.5</f>
        <v>0</v>
      </c>
      <c r="H85" s="249">
        <f>G85*0.5</f>
        <v>0</v>
      </c>
      <c r="K85" s="249">
        <f>J85*0.5</f>
        <v>0</v>
      </c>
      <c r="N85" s="249">
        <f>M85*0.5</f>
        <v>0</v>
      </c>
      <c r="Q85" s="249">
        <f>P85*0.5</f>
        <v>0</v>
      </c>
      <c r="T85" s="249">
        <f>S85*0.5</f>
        <v>0</v>
      </c>
      <c r="U85" s="249">
        <f t="shared" si="2"/>
        <v>0</v>
      </c>
    </row>
    <row r="86" ht="28" customHeight="1" spans="1:22">
      <c r="A86" s="249" t="s">
        <v>39</v>
      </c>
      <c r="B86" s="256" t="s">
        <v>81</v>
      </c>
      <c r="E86" s="249">
        <f>D86*6</f>
        <v>0</v>
      </c>
      <c r="H86" s="249">
        <f>G86*6</f>
        <v>0</v>
      </c>
      <c r="K86" s="249">
        <f>J86*6</f>
        <v>0</v>
      </c>
      <c r="N86" s="249">
        <f>M86*6</f>
        <v>0</v>
      </c>
      <c r="Q86" s="249">
        <f>P86*6</f>
        <v>0</v>
      </c>
      <c r="T86" s="249">
        <f>S86*6</f>
        <v>0</v>
      </c>
      <c r="U86" s="249">
        <f t="shared" si="2"/>
        <v>0</v>
      </c>
      <c r="V86" s="249">
        <f>U86+U87+U88+U89+U90</f>
        <v>2.5</v>
      </c>
    </row>
    <row r="87" ht="28" customHeight="1" spans="2:21">
      <c r="B87" s="256" t="s">
        <v>82</v>
      </c>
      <c r="E87" s="249">
        <f>D87*2</f>
        <v>0</v>
      </c>
      <c r="H87" s="249">
        <f>G87*2</f>
        <v>0</v>
      </c>
      <c r="K87" s="249">
        <f>J87*2</f>
        <v>0</v>
      </c>
      <c r="N87" s="249">
        <f>M87*2</f>
        <v>0</v>
      </c>
      <c r="Q87" s="249">
        <f>P87*2</f>
        <v>0</v>
      </c>
      <c r="T87" s="249">
        <f>S87*2</f>
        <v>0</v>
      </c>
      <c r="U87" s="249">
        <f t="shared" si="2"/>
        <v>0</v>
      </c>
    </row>
    <row r="88" ht="28" customHeight="1" spans="2:21">
      <c r="B88" s="256" t="s">
        <v>86</v>
      </c>
      <c r="E88" s="249">
        <f>D88*2</f>
        <v>0</v>
      </c>
      <c r="H88" s="249">
        <f>G88*2</f>
        <v>0</v>
      </c>
      <c r="K88" s="249">
        <f>J88*2</f>
        <v>0</v>
      </c>
      <c r="N88" s="249">
        <f>M88*2</f>
        <v>0</v>
      </c>
      <c r="Q88" s="249">
        <f>P88*2</f>
        <v>0</v>
      </c>
      <c r="T88" s="249">
        <f>S88*2</f>
        <v>0</v>
      </c>
      <c r="U88" s="249">
        <f t="shared" si="2"/>
        <v>0</v>
      </c>
    </row>
    <row r="89" ht="102" customHeight="1" spans="2:21">
      <c r="B89" s="256" t="s">
        <v>87</v>
      </c>
      <c r="E89" s="249">
        <f>D89*0.5</f>
        <v>0</v>
      </c>
      <c r="H89" s="249">
        <f>G89*0.5</f>
        <v>0</v>
      </c>
      <c r="K89" s="249">
        <f>J89*0.5</f>
        <v>0</v>
      </c>
      <c r="L89" s="271" t="s">
        <v>150</v>
      </c>
      <c r="M89" s="249">
        <v>3</v>
      </c>
      <c r="N89" s="249">
        <f>M89*0.5</f>
        <v>1.5</v>
      </c>
      <c r="O89" s="271" t="s">
        <v>151</v>
      </c>
      <c r="P89" s="249">
        <v>2</v>
      </c>
      <c r="Q89" s="249">
        <f>P89*0.5</f>
        <v>1</v>
      </c>
      <c r="T89" s="249">
        <f>S89*0.5</f>
        <v>0</v>
      </c>
      <c r="U89" s="249">
        <f t="shared" si="2"/>
        <v>2.5</v>
      </c>
    </row>
    <row r="90" ht="28" customHeight="1" spans="2:21">
      <c r="B90" s="256" t="s">
        <v>91</v>
      </c>
      <c r="E90" s="249">
        <f>D90*0.5</f>
        <v>0</v>
      </c>
      <c r="H90" s="249">
        <f>G90*0.5</f>
        <v>0</v>
      </c>
      <c r="K90" s="249">
        <f>J90*0.5</f>
        <v>0</v>
      </c>
      <c r="N90" s="249">
        <f>M90*0.5</f>
        <v>0</v>
      </c>
      <c r="Q90" s="249">
        <f>P90*0.5</f>
        <v>0</v>
      </c>
      <c r="T90" s="249">
        <f>S90*0.5</f>
        <v>0</v>
      </c>
      <c r="U90" s="249">
        <f t="shared" ref="U90:U110" si="3">E90+H90+K90+N90+Q90+T90</f>
        <v>0</v>
      </c>
    </row>
    <row r="91" spans="1:22">
      <c r="A91" s="218" t="s">
        <v>40</v>
      </c>
      <c r="B91" s="256" t="s">
        <v>81</v>
      </c>
      <c r="N91" s="249">
        <f>M91*6</f>
        <v>0</v>
      </c>
      <c r="Q91" s="249">
        <f>P91*6</f>
        <v>0</v>
      </c>
      <c r="T91" s="249">
        <f>S91*6</f>
        <v>0</v>
      </c>
      <c r="U91" s="249">
        <f t="shared" si="3"/>
        <v>0</v>
      </c>
      <c r="V91" s="249">
        <f>U91+U92+U93+U94+U95</f>
        <v>0</v>
      </c>
    </row>
    <row r="92" spans="1:21">
      <c r="A92" s="219"/>
      <c r="B92" s="256" t="s">
        <v>82</v>
      </c>
      <c r="N92" s="249">
        <f>M92*2</f>
        <v>0</v>
      </c>
      <c r="Q92" s="249">
        <f>P92*2</f>
        <v>0</v>
      </c>
      <c r="T92" s="249">
        <f>S92*2</f>
        <v>0</v>
      </c>
      <c r="U92" s="249">
        <f t="shared" si="3"/>
        <v>0</v>
      </c>
    </row>
    <row r="93" spans="1:21">
      <c r="A93" s="219"/>
      <c r="B93" s="256" t="s">
        <v>86</v>
      </c>
      <c r="N93" s="249">
        <f>M93*2</f>
        <v>0</v>
      </c>
      <c r="Q93" s="249">
        <f>P93*2</f>
        <v>0</v>
      </c>
      <c r="T93" s="249">
        <f>S93*2</f>
        <v>0</v>
      </c>
      <c r="U93" s="249">
        <f t="shared" si="3"/>
        <v>0</v>
      </c>
    </row>
    <row r="94" ht="28.8" spans="1:21">
      <c r="A94" s="219"/>
      <c r="B94" s="256" t="s">
        <v>87</v>
      </c>
      <c r="N94" s="249">
        <f>M94*0.5</f>
        <v>0</v>
      </c>
      <c r="Q94" s="249">
        <f>P94*0.5</f>
        <v>0</v>
      </c>
      <c r="T94" s="249">
        <f>S94*0.5</f>
        <v>0</v>
      </c>
      <c r="U94" s="249">
        <f t="shared" si="3"/>
        <v>0</v>
      </c>
    </row>
    <row r="95" spans="1:21">
      <c r="A95" s="219"/>
      <c r="B95" s="256" t="s">
        <v>91</v>
      </c>
      <c r="N95" s="249">
        <f>M95*0.5</f>
        <v>0</v>
      </c>
      <c r="Q95" s="249">
        <f>P95*0.5</f>
        <v>0</v>
      </c>
      <c r="T95" s="249">
        <f>S95*0.5</f>
        <v>0</v>
      </c>
      <c r="U95" s="249">
        <f t="shared" si="3"/>
        <v>0</v>
      </c>
    </row>
    <row r="96" spans="1:22">
      <c r="A96" s="218" t="s">
        <v>41</v>
      </c>
      <c r="B96" s="256" t="s">
        <v>81</v>
      </c>
      <c r="N96" s="249">
        <f>M96*6</f>
        <v>0</v>
      </c>
      <c r="Q96" s="249">
        <f>P96*6</f>
        <v>0</v>
      </c>
      <c r="T96" s="249">
        <f>S96*6</f>
        <v>0</v>
      </c>
      <c r="U96" s="249">
        <f t="shared" si="3"/>
        <v>0</v>
      </c>
      <c r="V96" s="249">
        <f>U96+U97+U98+U99+U100</f>
        <v>0</v>
      </c>
    </row>
    <row r="97" spans="1:21">
      <c r="A97" s="219"/>
      <c r="B97" s="256" t="s">
        <v>82</v>
      </c>
      <c r="N97" s="249">
        <f>M97*2</f>
        <v>0</v>
      </c>
      <c r="Q97" s="249">
        <f>P97*2</f>
        <v>0</v>
      </c>
      <c r="T97" s="249">
        <f>S97*2</f>
        <v>0</v>
      </c>
      <c r="U97" s="249">
        <f t="shared" si="3"/>
        <v>0</v>
      </c>
    </row>
    <row r="98" spans="1:21">
      <c r="A98" s="219"/>
      <c r="B98" s="256" t="s">
        <v>86</v>
      </c>
      <c r="N98" s="249">
        <f>M98*2</f>
        <v>0</v>
      </c>
      <c r="Q98" s="249">
        <f>P98*2</f>
        <v>0</v>
      </c>
      <c r="T98" s="249">
        <f>S98*2</f>
        <v>0</v>
      </c>
      <c r="U98" s="249">
        <f t="shared" si="3"/>
        <v>0</v>
      </c>
    </row>
    <row r="99" ht="28.8" spans="1:21">
      <c r="A99" s="219"/>
      <c r="B99" s="256" t="s">
        <v>87</v>
      </c>
      <c r="N99" s="249">
        <f>M99*0.5</f>
        <v>0</v>
      </c>
      <c r="Q99" s="249">
        <f>P99*0.5</f>
        <v>0</v>
      </c>
      <c r="T99" s="249">
        <f>S99*0.5</f>
        <v>0</v>
      </c>
      <c r="U99" s="249">
        <f t="shared" si="3"/>
        <v>0</v>
      </c>
    </row>
    <row r="100" spans="1:21">
      <c r="A100" s="219"/>
      <c r="B100" s="256" t="s">
        <v>91</v>
      </c>
      <c r="N100" s="249">
        <f>M100*0.5</f>
        <v>0</v>
      </c>
      <c r="Q100" s="249">
        <f>P100*0.5</f>
        <v>0</v>
      </c>
      <c r="T100" s="249">
        <f>S100*0.5</f>
        <v>0</v>
      </c>
      <c r="U100" s="249">
        <f t="shared" si="3"/>
        <v>0</v>
      </c>
    </row>
    <row r="101" spans="1:22">
      <c r="A101" s="218" t="s">
        <v>42</v>
      </c>
      <c r="B101" s="256" t="s">
        <v>81</v>
      </c>
      <c r="N101" s="249">
        <f>M101*6</f>
        <v>0</v>
      </c>
      <c r="Q101" s="249">
        <f>P101*6</f>
        <v>0</v>
      </c>
      <c r="T101" s="249">
        <f>S101*6</f>
        <v>0</v>
      </c>
      <c r="U101" s="249">
        <f t="shared" si="3"/>
        <v>0</v>
      </c>
      <c r="V101" s="249">
        <f>U101+U102+U103+U104+U105</f>
        <v>0</v>
      </c>
    </row>
    <row r="102" spans="1:21">
      <c r="A102" s="219"/>
      <c r="B102" s="256" t="s">
        <v>82</v>
      </c>
      <c r="N102" s="249">
        <f>M102*2</f>
        <v>0</v>
      </c>
      <c r="Q102" s="249">
        <f>P102*2</f>
        <v>0</v>
      </c>
      <c r="T102" s="249">
        <f>S102*2</f>
        <v>0</v>
      </c>
      <c r="U102" s="249">
        <f t="shared" si="3"/>
        <v>0</v>
      </c>
    </row>
    <row r="103" spans="1:21">
      <c r="A103" s="219"/>
      <c r="B103" s="256" t="s">
        <v>86</v>
      </c>
      <c r="N103" s="249">
        <f>M103*2</f>
        <v>0</v>
      </c>
      <c r="Q103" s="249">
        <f>P103*2</f>
        <v>0</v>
      </c>
      <c r="T103" s="249">
        <f>S103*2</f>
        <v>0</v>
      </c>
      <c r="U103" s="249">
        <f t="shared" si="3"/>
        <v>0</v>
      </c>
    </row>
    <row r="104" ht="28.8" spans="1:21">
      <c r="A104" s="219"/>
      <c r="B104" s="256" t="s">
        <v>87</v>
      </c>
      <c r="N104" s="249">
        <f>M104*0.5</f>
        <v>0</v>
      </c>
      <c r="Q104" s="249">
        <f>P104*0.5</f>
        <v>0</v>
      </c>
      <c r="T104" s="249">
        <f>S104*0.5</f>
        <v>0</v>
      </c>
      <c r="U104" s="249">
        <f t="shared" si="3"/>
        <v>0</v>
      </c>
    </row>
    <row r="105" spans="1:21">
      <c r="A105" s="219"/>
      <c r="B105" s="256" t="s">
        <v>91</v>
      </c>
      <c r="N105" s="249">
        <f>M105*0.5</f>
        <v>0</v>
      </c>
      <c r="Q105" s="249">
        <f>P105*0.5</f>
        <v>0</v>
      </c>
      <c r="T105" s="249">
        <f>S105*0.5</f>
        <v>0</v>
      </c>
      <c r="U105" s="249">
        <f t="shared" si="3"/>
        <v>0</v>
      </c>
    </row>
    <row r="106" ht="28.8" spans="1:22">
      <c r="A106" s="218" t="s">
        <v>80</v>
      </c>
      <c r="B106" s="256" t="s">
        <v>81</v>
      </c>
      <c r="N106" s="249">
        <f>M106*6</f>
        <v>0</v>
      </c>
      <c r="Q106" s="249">
        <f>P106*6</f>
        <v>0</v>
      </c>
      <c r="T106" s="249">
        <f>S106*6</f>
        <v>0</v>
      </c>
      <c r="U106" s="249">
        <f t="shared" si="3"/>
        <v>0</v>
      </c>
      <c r="V106" s="249">
        <f>U106+U107+U108+U109+U110</f>
        <v>0</v>
      </c>
    </row>
    <row r="107" spans="2:21">
      <c r="B107" s="256" t="s">
        <v>82</v>
      </c>
      <c r="N107" s="249">
        <f>M107*2</f>
        <v>0</v>
      </c>
      <c r="Q107" s="249">
        <f>P107*2</f>
        <v>0</v>
      </c>
      <c r="T107" s="249">
        <f>S107*2</f>
        <v>0</v>
      </c>
      <c r="U107" s="249">
        <f t="shared" si="3"/>
        <v>0</v>
      </c>
    </row>
    <row r="108" spans="2:21">
      <c r="B108" s="256" t="s">
        <v>86</v>
      </c>
      <c r="N108" s="249">
        <f>M108*2</f>
        <v>0</v>
      </c>
      <c r="Q108" s="249">
        <f>P108*2</f>
        <v>0</v>
      </c>
      <c r="T108" s="249">
        <f>S108*2</f>
        <v>0</v>
      </c>
      <c r="U108" s="249">
        <f t="shared" si="3"/>
        <v>0</v>
      </c>
    </row>
    <row r="109" ht="28.8" spans="2:21">
      <c r="B109" s="256" t="s">
        <v>87</v>
      </c>
      <c r="N109" s="249">
        <f>M109*0.5</f>
        <v>0</v>
      </c>
      <c r="Q109" s="249">
        <f>P109*0.5</f>
        <v>0</v>
      </c>
      <c r="T109" s="249">
        <f>S109*0.5</f>
        <v>0</v>
      </c>
      <c r="U109" s="249">
        <f t="shared" si="3"/>
        <v>0</v>
      </c>
    </row>
    <row r="110" spans="2:21">
      <c r="B110" s="256" t="s">
        <v>91</v>
      </c>
      <c r="N110" s="249">
        <f>M110*0.5</f>
        <v>0</v>
      </c>
      <c r="Q110" s="249">
        <f>P110*0.5</f>
        <v>0</v>
      </c>
      <c r="T110" s="249">
        <f>S110*0.5</f>
        <v>0</v>
      </c>
      <c r="U110" s="249">
        <f t="shared" si="3"/>
        <v>0</v>
      </c>
    </row>
  </sheetData>
  <sheetProtection formatCells="0" insertHyperlinks="0" autoFilter="0"/>
  <mergeCells count="6">
    <mergeCell ref="C4:E4"/>
    <mergeCell ref="F4:H4"/>
    <mergeCell ref="I4:K4"/>
    <mergeCell ref="L4:N4"/>
    <mergeCell ref="O4:Q4"/>
    <mergeCell ref="R4:T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V46"/>
  <sheetViews>
    <sheetView topLeftCell="A19" workbookViewId="0">
      <pane xSplit="2" topLeftCell="C1" activePane="topRight" state="frozen"/>
      <selection/>
      <selection pane="topRight" activeCell="A25" sqref="$A25:$XFD26"/>
    </sheetView>
  </sheetViews>
  <sheetFormatPr defaultColWidth="9" defaultRowHeight="28" customHeight="1"/>
  <cols>
    <col min="1" max="1" width="26.8796296296296" style="258" customWidth="1"/>
    <col min="2" max="2" width="47.3796296296296" style="258" customWidth="1"/>
    <col min="3" max="16384" width="9" style="258"/>
  </cols>
  <sheetData>
    <row r="3" customHeight="1" spans="1:22">
      <c r="A3" s="259"/>
      <c r="B3" s="259"/>
      <c r="C3" s="260" t="s">
        <v>44</v>
      </c>
      <c r="D3" s="260"/>
      <c r="E3" s="260"/>
      <c r="F3" s="260" t="s">
        <v>45</v>
      </c>
      <c r="G3" s="260"/>
      <c r="H3" s="260"/>
      <c r="I3" s="260" t="s">
        <v>46</v>
      </c>
      <c r="J3" s="260"/>
      <c r="K3" s="260"/>
      <c r="L3" s="260" t="s">
        <v>47</v>
      </c>
      <c r="M3" s="260"/>
      <c r="N3" s="260"/>
      <c r="O3" s="260" t="s">
        <v>48</v>
      </c>
      <c r="P3" s="260"/>
      <c r="Q3" s="260"/>
      <c r="R3" s="260" t="s">
        <v>49</v>
      </c>
      <c r="S3" s="260"/>
      <c r="T3" s="260"/>
      <c r="U3" s="243"/>
      <c r="V3" s="243"/>
    </row>
    <row r="4" customHeight="1" spans="1:22">
      <c r="A4" s="259"/>
      <c r="B4" s="259"/>
      <c r="C4" s="260" t="s">
        <v>50</v>
      </c>
      <c r="D4" s="259" t="s">
        <v>51</v>
      </c>
      <c r="E4" s="259" t="s">
        <v>52</v>
      </c>
      <c r="F4" s="260" t="s">
        <v>50</v>
      </c>
      <c r="G4" s="259" t="s">
        <v>51</v>
      </c>
      <c r="H4" s="259" t="s">
        <v>52</v>
      </c>
      <c r="I4" s="260" t="s">
        <v>50</v>
      </c>
      <c r="J4" s="259" t="s">
        <v>51</v>
      </c>
      <c r="K4" s="259" t="s">
        <v>52</v>
      </c>
      <c r="L4" s="260" t="s">
        <v>50</v>
      </c>
      <c r="M4" s="259" t="s">
        <v>51</v>
      </c>
      <c r="N4" s="259" t="s">
        <v>52</v>
      </c>
      <c r="O4" s="260" t="s">
        <v>50</v>
      </c>
      <c r="P4" s="259" t="s">
        <v>51</v>
      </c>
      <c r="Q4" s="259" t="s">
        <v>52</v>
      </c>
      <c r="R4" s="264" t="s">
        <v>50</v>
      </c>
      <c r="S4" s="259" t="s">
        <v>51</v>
      </c>
      <c r="T4" s="259" t="s">
        <v>52</v>
      </c>
      <c r="U4" s="243"/>
      <c r="V4" s="243"/>
    </row>
    <row r="5" customHeight="1" spans="1:22">
      <c r="A5" s="261" t="s">
        <v>23</v>
      </c>
      <c r="B5" s="259" t="s">
        <v>152</v>
      </c>
      <c r="C5" s="259"/>
      <c r="D5" s="259"/>
      <c r="E5" s="259">
        <f>D5*6</f>
        <v>0</v>
      </c>
      <c r="F5" s="259"/>
      <c r="G5" s="259"/>
      <c r="H5" s="259">
        <f>G5*6</f>
        <v>0</v>
      </c>
      <c r="I5" s="259"/>
      <c r="J5" s="259"/>
      <c r="K5" s="259">
        <f>J5*6</f>
        <v>0</v>
      </c>
      <c r="L5" s="259"/>
      <c r="M5" s="259"/>
      <c r="N5" s="259">
        <f>M5*6</f>
        <v>0</v>
      </c>
      <c r="O5" s="259"/>
      <c r="P5" s="259"/>
      <c r="Q5" s="259">
        <f>P5*6</f>
        <v>0</v>
      </c>
      <c r="R5" s="259"/>
      <c r="S5" s="259"/>
      <c r="T5" s="259">
        <f>S5*6</f>
        <v>0</v>
      </c>
      <c r="U5" s="243">
        <f>E5+H5+K5+N5+Q5+T5</f>
        <v>0</v>
      </c>
      <c r="V5" s="243">
        <f t="shared" ref="V5:V9" si="0">U5+U6</f>
        <v>0</v>
      </c>
    </row>
    <row r="6" customHeight="1" spans="1:22">
      <c r="A6" s="261"/>
      <c r="B6" s="259" t="s">
        <v>153</v>
      </c>
      <c r="C6" s="259"/>
      <c r="D6" s="259"/>
      <c r="E6" s="259">
        <f>D6*2</f>
        <v>0</v>
      </c>
      <c r="F6" s="259"/>
      <c r="G6" s="259"/>
      <c r="H6" s="259">
        <f>G6*2</f>
        <v>0</v>
      </c>
      <c r="I6" s="259"/>
      <c r="J6" s="259"/>
      <c r="K6" s="259">
        <f>J6*2</f>
        <v>0</v>
      </c>
      <c r="L6" s="259"/>
      <c r="M6" s="259"/>
      <c r="N6" s="259">
        <f>M6*2</f>
        <v>0</v>
      </c>
      <c r="O6" s="259"/>
      <c r="P6" s="259"/>
      <c r="Q6" s="259">
        <f>P6*2</f>
        <v>0</v>
      </c>
      <c r="R6" s="259"/>
      <c r="S6" s="259"/>
      <c r="T6" s="259">
        <f>S6*2</f>
        <v>0</v>
      </c>
      <c r="U6" s="243">
        <f t="shared" ref="U6:U38" si="1">E6+H6+K6+N6+Q6+T6</f>
        <v>0</v>
      </c>
      <c r="V6" s="243"/>
    </row>
    <row r="7" customHeight="1" spans="1:22">
      <c r="A7" s="261" t="s">
        <v>24</v>
      </c>
      <c r="B7" s="259" t="s">
        <v>152</v>
      </c>
      <c r="C7" s="259"/>
      <c r="D7" s="259"/>
      <c r="E7" s="259">
        <f>D7*6</f>
        <v>0</v>
      </c>
      <c r="F7" s="259"/>
      <c r="G7" s="259"/>
      <c r="H7" s="259">
        <f>G7*6</f>
        <v>0</v>
      </c>
      <c r="I7" s="259"/>
      <c r="J7" s="259"/>
      <c r="K7" s="259">
        <f>J7*6</f>
        <v>0</v>
      </c>
      <c r="L7" s="259"/>
      <c r="M7" s="259"/>
      <c r="N7" s="259">
        <f>M7*6</f>
        <v>0</v>
      </c>
      <c r="O7" s="259"/>
      <c r="P7" s="259"/>
      <c r="Q7" s="259">
        <f>P7*6</f>
        <v>0</v>
      </c>
      <c r="R7" s="243"/>
      <c r="S7" s="259"/>
      <c r="T7" s="259">
        <f>S7*6</f>
        <v>0</v>
      </c>
      <c r="U7" s="243">
        <f t="shared" si="1"/>
        <v>0</v>
      </c>
      <c r="V7" s="243">
        <f t="shared" si="0"/>
        <v>2</v>
      </c>
    </row>
    <row r="8" customHeight="1" spans="1:22">
      <c r="A8" s="261"/>
      <c r="B8" s="259" t="s">
        <v>153</v>
      </c>
      <c r="C8" s="259"/>
      <c r="D8" s="259"/>
      <c r="E8" s="259">
        <f>D8*2</f>
        <v>0</v>
      </c>
      <c r="F8" s="259"/>
      <c r="G8" s="259"/>
      <c r="H8" s="259">
        <f>G8*2</f>
        <v>0</v>
      </c>
      <c r="I8" s="259"/>
      <c r="J8" s="259"/>
      <c r="K8" s="259">
        <f>J8*2</f>
        <v>0</v>
      </c>
      <c r="L8" s="259"/>
      <c r="M8" s="259"/>
      <c r="N8" s="259">
        <f>M8*2</f>
        <v>0</v>
      </c>
      <c r="O8" s="259"/>
      <c r="P8" s="259"/>
      <c r="Q8" s="259">
        <f>P8*2</f>
        <v>0</v>
      </c>
      <c r="R8" s="265" t="s">
        <v>154</v>
      </c>
      <c r="S8" s="259">
        <v>1</v>
      </c>
      <c r="T8" s="259">
        <f>S8*2</f>
        <v>2</v>
      </c>
      <c r="U8" s="243">
        <f t="shared" si="1"/>
        <v>2</v>
      </c>
      <c r="V8" s="243"/>
    </row>
    <row r="9" customHeight="1" spans="1:22">
      <c r="A9" s="261" t="s">
        <v>25</v>
      </c>
      <c r="B9" s="259" t="s">
        <v>152</v>
      </c>
      <c r="C9" s="259"/>
      <c r="D9" s="259"/>
      <c r="E9" s="259">
        <f>D9*6</f>
        <v>0</v>
      </c>
      <c r="F9" s="259"/>
      <c r="G9" s="259"/>
      <c r="H9" s="259">
        <f>G9*6</f>
        <v>0</v>
      </c>
      <c r="I9" s="259"/>
      <c r="J9" s="259"/>
      <c r="K9" s="259">
        <f>J9*6</f>
        <v>0</v>
      </c>
      <c r="L9" s="259"/>
      <c r="M9" s="259"/>
      <c r="N9" s="259">
        <f>M9*6</f>
        <v>0</v>
      </c>
      <c r="O9" s="259"/>
      <c r="P9" s="259"/>
      <c r="Q9" s="259">
        <f>P9*6</f>
        <v>0</v>
      </c>
      <c r="R9" s="259"/>
      <c r="S9" s="259"/>
      <c r="T9" s="259">
        <f>S9*6</f>
        <v>0</v>
      </c>
      <c r="U9" s="243">
        <f t="shared" si="1"/>
        <v>0</v>
      </c>
      <c r="V9" s="243">
        <f t="shared" si="0"/>
        <v>0</v>
      </c>
    </row>
    <row r="10" customHeight="1" spans="1:22">
      <c r="A10" s="261"/>
      <c r="B10" s="259" t="s">
        <v>153</v>
      </c>
      <c r="C10" s="259"/>
      <c r="D10" s="259"/>
      <c r="E10" s="259">
        <f>D10*2</f>
        <v>0</v>
      </c>
      <c r="F10" s="259"/>
      <c r="G10" s="259"/>
      <c r="H10" s="259">
        <f>G10*2</f>
        <v>0</v>
      </c>
      <c r="I10" s="259"/>
      <c r="J10" s="259"/>
      <c r="K10" s="259">
        <f>J10*2</f>
        <v>0</v>
      </c>
      <c r="L10" s="259"/>
      <c r="M10" s="259"/>
      <c r="N10" s="259">
        <f>M10*2</f>
        <v>0</v>
      </c>
      <c r="O10" s="259"/>
      <c r="P10" s="259"/>
      <c r="Q10" s="259">
        <f>P10*2</f>
        <v>0</v>
      </c>
      <c r="R10" s="259"/>
      <c r="S10" s="259"/>
      <c r="T10" s="259">
        <f>S10*2</f>
        <v>0</v>
      </c>
      <c r="U10" s="243">
        <f t="shared" si="1"/>
        <v>0</v>
      </c>
      <c r="V10" s="243"/>
    </row>
    <row r="11" customHeight="1" spans="1:22">
      <c r="A11" s="261" t="s">
        <v>26</v>
      </c>
      <c r="B11" s="259" t="s">
        <v>152</v>
      </c>
      <c r="C11" s="259"/>
      <c r="D11" s="259"/>
      <c r="E11" s="259">
        <f>D11*6</f>
        <v>0</v>
      </c>
      <c r="F11" s="259"/>
      <c r="G11" s="259"/>
      <c r="H11" s="259">
        <f>G11*6</f>
        <v>0</v>
      </c>
      <c r="I11" s="259"/>
      <c r="J11" s="259"/>
      <c r="K11" s="259">
        <f>J11*6</f>
        <v>0</v>
      </c>
      <c r="L11" s="259"/>
      <c r="M11" s="259"/>
      <c r="N11" s="259">
        <f>M11*6</f>
        <v>0</v>
      </c>
      <c r="O11" s="259"/>
      <c r="P11" s="259"/>
      <c r="Q11" s="259">
        <f>P11*6</f>
        <v>0</v>
      </c>
      <c r="R11" s="259"/>
      <c r="S11" s="259"/>
      <c r="T11" s="259">
        <f>S11*6</f>
        <v>0</v>
      </c>
      <c r="U11" s="243">
        <f t="shared" si="1"/>
        <v>0</v>
      </c>
      <c r="V11" s="243">
        <f t="shared" ref="V11:V15" si="2">U11+U12</f>
        <v>0</v>
      </c>
    </row>
    <row r="12" customHeight="1" spans="1:22">
      <c r="A12" s="261"/>
      <c r="B12" s="259" t="s">
        <v>153</v>
      </c>
      <c r="C12" s="259"/>
      <c r="D12" s="259"/>
      <c r="E12" s="259">
        <f>D12*2</f>
        <v>0</v>
      </c>
      <c r="F12" s="259"/>
      <c r="G12" s="259"/>
      <c r="H12" s="259">
        <f>G12*2</f>
        <v>0</v>
      </c>
      <c r="I12" s="259"/>
      <c r="J12" s="259"/>
      <c r="K12" s="259">
        <f>J12*2</f>
        <v>0</v>
      </c>
      <c r="L12" s="259"/>
      <c r="M12" s="259"/>
      <c r="N12" s="259">
        <f>M12*2</f>
        <v>0</v>
      </c>
      <c r="O12" s="259"/>
      <c r="P12" s="259"/>
      <c r="Q12" s="259">
        <f>P12*2</f>
        <v>0</v>
      </c>
      <c r="R12" s="259"/>
      <c r="S12" s="259"/>
      <c r="T12" s="259">
        <f>S12*2</f>
        <v>0</v>
      </c>
      <c r="U12" s="243">
        <f t="shared" si="1"/>
        <v>0</v>
      </c>
      <c r="V12" s="243"/>
    </row>
    <row r="13" s="257" customFormat="1" customHeight="1" spans="1:22">
      <c r="A13" s="262" t="s">
        <v>27</v>
      </c>
      <c r="B13" s="263" t="s">
        <v>152</v>
      </c>
      <c r="C13" s="263"/>
      <c r="D13" s="263"/>
      <c r="E13" s="263">
        <f>D13*6</f>
        <v>0</v>
      </c>
      <c r="F13" s="263"/>
      <c r="G13" s="263"/>
      <c r="H13" s="263">
        <f>G13*6</f>
        <v>0</v>
      </c>
      <c r="I13" s="263"/>
      <c r="J13" s="263"/>
      <c r="K13" s="263">
        <f>J13*6</f>
        <v>0</v>
      </c>
      <c r="L13" s="263"/>
      <c r="M13" s="263"/>
      <c r="N13" s="263">
        <f>M13*6</f>
        <v>0</v>
      </c>
      <c r="O13" s="263"/>
      <c r="P13" s="263"/>
      <c r="Q13" s="263">
        <f>P13*6</f>
        <v>0</v>
      </c>
      <c r="R13" s="263"/>
      <c r="S13" s="263"/>
      <c r="T13" s="263">
        <f>S13*6</f>
        <v>0</v>
      </c>
      <c r="U13" s="266">
        <f t="shared" si="1"/>
        <v>0</v>
      </c>
      <c r="V13" s="266">
        <f t="shared" si="2"/>
        <v>0</v>
      </c>
    </row>
    <row r="14" s="257" customFormat="1" customHeight="1" spans="1:22">
      <c r="A14" s="262"/>
      <c r="B14" s="263" t="s">
        <v>153</v>
      </c>
      <c r="C14" s="263"/>
      <c r="D14" s="263"/>
      <c r="E14" s="263">
        <f>D14*2</f>
        <v>0</v>
      </c>
      <c r="F14" s="263"/>
      <c r="G14" s="263"/>
      <c r="H14" s="263">
        <f>G14*2</f>
        <v>0</v>
      </c>
      <c r="I14" s="263"/>
      <c r="J14" s="263"/>
      <c r="K14" s="263">
        <f>J14*2</f>
        <v>0</v>
      </c>
      <c r="L14" s="263"/>
      <c r="M14" s="263"/>
      <c r="N14" s="263">
        <f>M14*2</f>
        <v>0</v>
      </c>
      <c r="O14" s="263"/>
      <c r="P14" s="263"/>
      <c r="Q14" s="263">
        <f>P14*2</f>
        <v>0</v>
      </c>
      <c r="R14" s="263"/>
      <c r="S14" s="263"/>
      <c r="T14" s="263">
        <f>S14*2</f>
        <v>0</v>
      </c>
      <c r="U14" s="266">
        <f t="shared" si="1"/>
        <v>0</v>
      </c>
      <c r="V14" s="266"/>
    </row>
    <row r="15" customHeight="1" spans="1:22">
      <c r="A15" s="261" t="s">
        <v>28</v>
      </c>
      <c r="B15" s="259" t="s">
        <v>152</v>
      </c>
      <c r="C15" s="259"/>
      <c r="D15" s="259"/>
      <c r="E15" s="259">
        <f>D15*6</f>
        <v>0</v>
      </c>
      <c r="F15" s="259"/>
      <c r="G15" s="259"/>
      <c r="H15" s="259">
        <f>G15*6</f>
        <v>0</v>
      </c>
      <c r="I15" s="259"/>
      <c r="J15" s="259"/>
      <c r="K15" s="259">
        <f>J15*6</f>
        <v>0</v>
      </c>
      <c r="L15" s="259"/>
      <c r="M15" s="259"/>
      <c r="N15" s="259">
        <f>M15*6</f>
        <v>0</v>
      </c>
      <c r="O15" s="259"/>
      <c r="P15" s="259"/>
      <c r="Q15" s="259">
        <f>P15*6</f>
        <v>0</v>
      </c>
      <c r="R15" s="259"/>
      <c r="S15" s="259"/>
      <c r="T15" s="259">
        <f>S15*6</f>
        <v>0</v>
      </c>
      <c r="U15" s="243">
        <f t="shared" si="1"/>
        <v>0</v>
      </c>
      <c r="V15" s="243">
        <f t="shared" si="2"/>
        <v>0</v>
      </c>
    </row>
    <row r="16" customHeight="1" spans="1:22">
      <c r="A16" s="261"/>
      <c r="B16" s="259" t="s">
        <v>153</v>
      </c>
      <c r="C16" s="259"/>
      <c r="D16" s="259"/>
      <c r="E16" s="259">
        <f>D16*2</f>
        <v>0</v>
      </c>
      <c r="F16" s="259"/>
      <c r="G16" s="259"/>
      <c r="H16" s="259">
        <f>G16*2</f>
        <v>0</v>
      </c>
      <c r="I16" s="259"/>
      <c r="J16" s="259"/>
      <c r="K16" s="259">
        <f>J16*2</f>
        <v>0</v>
      </c>
      <c r="L16" s="259"/>
      <c r="M16" s="259"/>
      <c r="N16" s="259">
        <f>M16*2</f>
        <v>0</v>
      </c>
      <c r="O16" s="259"/>
      <c r="P16" s="259"/>
      <c r="Q16" s="259">
        <f>P16*2</f>
        <v>0</v>
      </c>
      <c r="R16" s="259"/>
      <c r="S16" s="259"/>
      <c r="T16" s="259">
        <f>S16*2</f>
        <v>0</v>
      </c>
      <c r="U16" s="243">
        <f t="shared" si="1"/>
        <v>0</v>
      </c>
      <c r="V16" s="243"/>
    </row>
    <row r="17" customHeight="1" spans="1:22">
      <c r="A17" s="261" t="s">
        <v>29</v>
      </c>
      <c r="B17" s="259" t="s">
        <v>152</v>
      </c>
      <c r="C17" s="259"/>
      <c r="D17" s="259"/>
      <c r="E17" s="259">
        <f>D17*6</f>
        <v>0</v>
      </c>
      <c r="F17" s="259"/>
      <c r="G17" s="259"/>
      <c r="H17" s="259">
        <f>G17*6</f>
        <v>0</v>
      </c>
      <c r="I17" s="259"/>
      <c r="J17" s="259"/>
      <c r="K17" s="259">
        <f>J17*6</f>
        <v>0</v>
      </c>
      <c r="L17" s="259"/>
      <c r="M17" s="259"/>
      <c r="N17" s="259">
        <f>M17*6</f>
        <v>0</v>
      </c>
      <c r="O17" s="259"/>
      <c r="P17" s="259"/>
      <c r="Q17" s="259">
        <f>P17*6</f>
        <v>0</v>
      </c>
      <c r="R17" s="259"/>
      <c r="S17" s="259"/>
      <c r="T17" s="259">
        <f>S17*6</f>
        <v>0</v>
      </c>
      <c r="U17" s="243">
        <f t="shared" si="1"/>
        <v>0</v>
      </c>
      <c r="V17" s="243">
        <f t="shared" ref="V17:V21" si="3">U17+U18</f>
        <v>0</v>
      </c>
    </row>
    <row r="18" customHeight="1" spans="1:22">
      <c r="A18" s="261"/>
      <c r="B18" s="259" t="s">
        <v>153</v>
      </c>
      <c r="C18" s="259"/>
      <c r="D18" s="259"/>
      <c r="E18" s="259">
        <f>D18*2</f>
        <v>0</v>
      </c>
      <c r="F18" s="259"/>
      <c r="G18" s="259"/>
      <c r="H18" s="259">
        <f>G18*2</f>
        <v>0</v>
      </c>
      <c r="I18" s="259"/>
      <c r="J18" s="259"/>
      <c r="K18" s="259">
        <f>J18*2</f>
        <v>0</v>
      </c>
      <c r="L18" s="259"/>
      <c r="M18" s="259"/>
      <c r="N18" s="259">
        <f>M18*2</f>
        <v>0</v>
      </c>
      <c r="O18" s="259"/>
      <c r="P18" s="259"/>
      <c r="Q18" s="259">
        <f>P18*2</f>
        <v>0</v>
      </c>
      <c r="R18" s="259"/>
      <c r="S18" s="259"/>
      <c r="T18" s="259">
        <f>S18*2</f>
        <v>0</v>
      </c>
      <c r="U18" s="243">
        <f t="shared" si="1"/>
        <v>0</v>
      </c>
      <c r="V18" s="243"/>
    </row>
    <row r="19" s="257" customFormat="1" customHeight="1" spans="1:22">
      <c r="A19" s="262" t="s">
        <v>30</v>
      </c>
      <c r="B19" s="263" t="s">
        <v>152</v>
      </c>
      <c r="C19" s="263"/>
      <c r="D19" s="263"/>
      <c r="E19" s="263">
        <f>D19*6</f>
        <v>0</v>
      </c>
      <c r="F19" s="263"/>
      <c r="G19" s="263"/>
      <c r="H19" s="263">
        <f>G19*6</f>
        <v>0</v>
      </c>
      <c r="I19" s="263"/>
      <c r="J19" s="263"/>
      <c r="K19" s="263">
        <f>J19*6</f>
        <v>0</v>
      </c>
      <c r="L19" s="263"/>
      <c r="M19" s="263"/>
      <c r="N19" s="263">
        <f>M19*6</f>
        <v>0</v>
      </c>
      <c r="O19" s="263"/>
      <c r="P19" s="263"/>
      <c r="Q19" s="263">
        <f>P19*6</f>
        <v>0</v>
      </c>
      <c r="R19" s="263"/>
      <c r="S19" s="263"/>
      <c r="T19" s="263">
        <f>S19*6</f>
        <v>0</v>
      </c>
      <c r="U19" s="266">
        <f t="shared" si="1"/>
        <v>0</v>
      </c>
      <c r="V19" s="266">
        <f t="shared" si="3"/>
        <v>0</v>
      </c>
    </row>
    <row r="20" s="257" customFormat="1" customHeight="1" spans="1:22">
      <c r="A20" s="262"/>
      <c r="B20" s="263" t="s">
        <v>153</v>
      </c>
      <c r="C20" s="263"/>
      <c r="D20" s="263"/>
      <c r="E20" s="263">
        <f>D20*2</f>
        <v>0</v>
      </c>
      <c r="F20" s="263"/>
      <c r="G20" s="263"/>
      <c r="H20" s="263">
        <f>G20*2</f>
        <v>0</v>
      </c>
      <c r="I20" s="263"/>
      <c r="J20" s="263"/>
      <c r="K20" s="263">
        <f>J20*2</f>
        <v>0</v>
      </c>
      <c r="L20" s="263"/>
      <c r="M20" s="263"/>
      <c r="N20" s="263">
        <f>M20*2</f>
        <v>0</v>
      </c>
      <c r="O20" s="263"/>
      <c r="P20" s="263"/>
      <c r="Q20" s="263">
        <f>P20*2</f>
        <v>0</v>
      </c>
      <c r="R20" s="263"/>
      <c r="S20" s="263"/>
      <c r="T20" s="263">
        <f>S20*2</f>
        <v>0</v>
      </c>
      <c r="U20" s="266">
        <f t="shared" si="1"/>
        <v>0</v>
      </c>
      <c r="V20" s="266"/>
    </row>
    <row r="21" customHeight="1" spans="1:22">
      <c r="A21" s="261" t="s">
        <v>31</v>
      </c>
      <c r="B21" s="259" t="s">
        <v>152</v>
      </c>
      <c r="C21" s="259"/>
      <c r="D21" s="259"/>
      <c r="E21" s="259">
        <f>D21*6</f>
        <v>0</v>
      </c>
      <c r="F21" s="259"/>
      <c r="G21" s="259"/>
      <c r="H21" s="259">
        <f>G21*6</f>
        <v>0</v>
      </c>
      <c r="I21" s="259"/>
      <c r="J21" s="259"/>
      <c r="K21" s="259">
        <f>J21*6</f>
        <v>0</v>
      </c>
      <c r="L21" s="259"/>
      <c r="M21" s="259"/>
      <c r="N21" s="259">
        <f>M21*6</f>
        <v>0</v>
      </c>
      <c r="O21" s="259"/>
      <c r="P21" s="259"/>
      <c r="Q21" s="259">
        <f>P21*6</f>
        <v>0</v>
      </c>
      <c r="R21" s="259"/>
      <c r="S21" s="259"/>
      <c r="T21" s="259">
        <f>S21*6</f>
        <v>0</v>
      </c>
      <c r="U21" s="243">
        <f t="shared" si="1"/>
        <v>0</v>
      </c>
      <c r="V21" s="243">
        <f t="shared" si="3"/>
        <v>0</v>
      </c>
    </row>
    <row r="22" customHeight="1" spans="1:22">
      <c r="A22" s="261"/>
      <c r="B22" s="259" t="s">
        <v>153</v>
      </c>
      <c r="C22" s="259"/>
      <c r="D22" s="259"/>
      <c r="E22" s="259">
        <f>D22*2</f>
        <v>0</v>
      </c>
      <c r="F22" s="259"/>
      <c r="G22" s="259"/>
      <c r="H22" s="259">
        <f>G22*2</f>
        <v>0</v>
      </c>
      <c r="I22" s="259"/>
      <c r="J22" s="259"/>
      <c r="K22" s="259">
        <f>J22*2</f>
        <v>0</v>
      </c>
      <c r="L22" s="259"/>
      <c r="M22" s="259"/>
      <c r="N22" s="259">
        <f>M22*2</f>
        <v>0</v>
      </c>
      <c r="O22" s="259"/>
      <c r="P22" s="259"/>
      <c r="Q22" s="259">
        <f>P22*2</f>
        <v>0</v>
      </c>
      <c r="R22" s="259"/>
      <c r="S22" s="259"/>
      <c r="T22" s="259">
        <f>S22*2</f>
        <v>0</v>
      </c>
      <c r="U22" s="243">
        <f t="shared" si="1"/>
        <v>0</v>
      </c>
      <c r="V22" s="243"/>
    </row>
    <row r="23" customHeight="1" spans="1:22">
      <c r="A23" s="261" t="s">
        <v>32</v>
      </c>
      <c r="B23" s="259" t="s">
        <v>152</v>
      </c>
      <c r="C23" s="259"/>
      <c r="D23" s="259"/>
      <c r="E23" s="259">
        <f>D23*6</f>
        <v>0</v>
      </c>
      <c r="F23" s="259"/>
      <c r="G23" s="259"/>
      <c r="H23" s="259">
        <f>G23*6</f>
        <v>0</v>
      </c>
      <c r="I23" s="259"/>
      <c r="J23" s="259"/>
      <c r="K23" s="259">
        <f>J23*6</f>
        <v>0</v>
      </c>
      <c r="L23" s="259"/>
      <c r="M23" s="259"/>
      <c r="N23" s="259">
        <f>M23*6</f>
        <v>0</v>
      </c>
      <c r="O23" s="259"/>
      <c r="P23" s="259"/>
      <c r="Q23" s="259">
        <f>P23*6</f>
        <v>0</v>
      </c>
      <c r="R23" s="259"/>
      <c r="S23" s="259"/>
      <c r="T23" s="259">
        <f>S23*6</f>
        <v>0</v>
      </c>
      <c r="U23" s="243">
        <f t="shared" si="1"/>
        <v>0</v>
      </c>
      <c r="V23" s="243">
        <f t="shared" ref="V23:V27" si="4">U23+U24</f>
        <v>0</v>
      </c>
    </row>
    <row r="24" customHeight="1" spans="1:22">
      <c r="A24" s="261"/>
      <c r="B24" s="259" t="s">
        <v>153</v>
      </c>
      <c r="C24" s="259"/>
      <c r="D24" s="259"/>
      <c r="E24" s="259">
        <f>D24*2</f>
        <v>0</v>
      </c>
      <c r="F24" s="259"/>
      <c r="G24" s="259"/>
      <c r="H24" s="259">
        <f>G24*2</f>
        <v>0</v>
      </c>
      <c r="I24" s="259"/>
      <c r="J24" s="259"/>
      <c r="K24" s="259">
        <f>J24*2</f>
        <v>0</v>
      </c>
      <c r="L24" s="259"/>
      <c r="M24" s="259"/>
      <c r="N24" s="259">
        <f>M24*2</f>
        <v>0</v>
      </c>
      <c r="O24" s="259"/>
      <c r="P24" s="259"/>
      <c r="Q24" s="259">
        <f>P24*2</f>
        <v>0</v>
      </c>
      <c r="R24" s="259"/>
      <c r="S24" s="259"/>
      <c r="T24" s="259">
        <f>S24*2</f>
        <v>0</v>
      </c>
      <c r="U24" s="243">
        <f t="shared" si="1"/>
        <v>0</v>
      </c>
      <c r="V24" s="243"/>
    </row>
    <row r="25" s="257" customFormat="1" customHeight="1" spans="1:22">
      <c r="A25" s="262" t="s">
        <v>33</v>
      </c>
      <c r="B25" s="263" t="s">
        <v>152</v>
      </c>
      <c r="C25" s="263"/>
      <c r="D25" s="263"/>
      <c r="E25" s="263">
        <f>D25*6</f>
        <v>0</v>
      </c>
      <c r="F25" s="263"/>
      <c r="G25" s="263"/>
      <c r="H25" s="263">
        <f>G25*6</f>
        <v>0</v>
      </c>
      <c r="I25" s="263"/>
      <c r="J25" s="263"/>
      <c r="K25" s="263">
        <f>J25*6</f>
        <v>0</v>
      </c>
      <c r="L25" s="263"/>
      <c r="M25" s="263"/>
      <c r="N25" s="263">
        <f>M25*6</f>
        <v>0</v>
      </c>
      <c r="O25" s="263"/>
      <c r="P25" s="263"/>
      <c r="Q25" s="263">
        <f>P25*6</f>
        <v>0</v>
      </c>
      <c r="R25" s="263"/>
      <c r="S25" s="263"/>
      <c r="T25" s="263">
        <f>S25*6</f>
        <v>0</v>
      </c>
      <c r="U25" s="266">
        <f t="shared" si="1"/>
        <v>0</v>
      </c>
      <c r="V25" s="266">
        <f t="shared" si="4"/>
        <v>0</v>
      </c>
    </row>
    <row r="26" s="257" customFormat="1" customHeight="1" spans="1:22">
      <c r="A26" s="262"/>
      <c r="B26" s="263" t="s">
        <v>153</v>
      </c>
      <c r="C26" s="263"/>
      <c r="D26" s="263"/>
      <c r="E26" s="263">
        <f>D26*2</f>
        <v>0</v>
      </c>
      <c r="F26" s="263"/>
      <c r="G26" s="263"/>
      <c r="H26" s="263">
        <f>G26*2</f>
        <v>0</v>
      </c>
      <c r="I26" s="263"/>
      <c r="J26" s="263"/>
      <c r="K26" s="263">
        <f>J26*2</f>
        <v>0</v>
      </c>
      <c r="L26" s="263"/>
      <c r="M26" s="263"/>
      <c r="N26" s="263">
        <f>M26*2</f>
        <v>0</v>
      </c>
      <c r="O26" s="263"/>
      <c r="P26" s="263"/>
      <c r="Q26" s="263">
        <f>P26*2</f>
        <v>0</v>
      </c>
      <c r="R26" s="263"/>
      <c r="S26" s="263"/>
      <c r="T26" s="263">
        <f>S26*2</f>
        <v>0</v>
      </c>
      <c r="U26" s="266">
        <f t="shared" si="1"/>
        <v>0</v>
      </c>
      <c r="V26" s="266"/>
    </row>
    <row r="27" customHeight="1" spans="1:22">
      <c r="A27" s="261" t="s">
        <v>34</v>
      </c>
      <c r="B27" s="259" t="s">
        <v>152</v>
      </c>
      <c r="C27" s="259"/>
      <c r="D27" s="259"/>
      <c r="E27" s="259">
        <f>D27*6</f>
        <v>0</v>
      </c>
      <c r="F27" s="259"/>
      <c r="G27" s="259"/>
      <c r="H27" s="259">
        <f>G27*6</f>
        <v>0</v>
      </c>
      <c r="I27" s="259"/>
      <c r="J27" s="259"/>
      <c r="K27" s="259">
        <f>J27*6</f>
        <v>0</v>
      </c>
      <c r="L27" s="259"/>
      <c r="M27" s="259"/>
      <c r="N27" s="259">
        <f>M27*6</f>
        <v>0</v>
      </c>
      <c r="O27" s="259"/>
      <c r="P27" s="259"/>
      <c r="Q27" s="259">
        <f>P27*6</f>
        <v>0</v>
      </c>
      <c r="R27" s="259"/>
      <c r="S27" s="259"/>
      <c r="T27" s="259">
        <f>S27*6</f>
        <v>0</v>
      </c>
      <c r="U27" s="243">
        <f t="shared" si="1"/>
        <v>0</v>
      </c>
      <c r="V27" s="243">
        <f t="shared" si="4"/>
        <v>0</v>
      </c>
    </row>
    <row r="28" customHeight="1" spans="1:22">
      <c r="A28" s="261"/>
      <c r="B28" s="259" t="s">
        <v>153</v>
      </c>
      <c r="C28" s="259"/>
      <c r="D28" s="259"/>
      <c r="E28" s="259">
        <f>D28*2</f>
        <v>0</v>
      </c>
      <c r="F28" s="259"/>
      <c r="G28" s="259"/>
      <c r="H28" s="259">
        <f>G28*2</f>
        <v>0</v>
      </c>
      <c r="I28" s="259"/>
      <c r="J28" s="259"/>
      <c r="K28" s="259">
        <f>J28*2</f>
        <v>0</v>
      </c>
      <c r="L28" s="259"/>
      <c r="M28" s="259"/>
      <c r="N28" s="259">
        <f>M28*2</f>
        <v>0</v>
      </c>
      <c r="O28" s="259"/>
      <c r="P28" s="259"/>
      <c r="Q28" s="259">
        <f>P28*2</f>
        <v>0</v>
      </c>
      <c r="R28" s="259"/>
      <c r="S28" s="259"/>
      <c r="T28" s="259">
        <f>S28*2</f>
        <v>0</v>
      </c>
      <c r="U28" s="243">
        <f t="shared" si="1"/>
        <v>0</v>
      </c>
      <c r="V28" s="243"/>
    </row>
    <row r="29" customHeight="1" spans="1:22">
      <c r="A29" s="261" t="s">
        <v>35</v>
      </c>
      <c r="B29" s="259" t="s">
        <v>152</v>
      </c>
      <c r="C29" s="259"/>
      <c r="D29" s="259"/>
      <c r="E29" s="259">
        <f>D29*6</f>
        <v>0</v>
      </c>
      <c r="F29" s="259"/>
      <c r="G29" s="259"/>
      <c r="H29" s="259">
        <f>G29*6</f>
        <v>0</v>
      </c>
      <c r="I29" s="259"/>
      <c r="J29" s="259"/>
      <c r="K29" s="259">
        <f>J29*6</f>
        <v>0</v>
      </c>
      <c r="L29" s="259"/>
      <c r="M29" s="259"/>
      <c r="N29" s="259">
        <f>M29*6</f>
        <v>0</v>
      </c>
      <c r="O29" s="259"/>
      <c r="P29" s="259"/>
      <c r="Q29" s="259">
        <f>P29*6</f>
        <v>0</v>
      </c>
      <c r="R29" s="259"/>
      <c r="S29" s="259"/>
      <c r="T29" s="259">
        <f>S29*6</f>
        <v>0</v>
      </c>
      <c r="U29" s="243">
        <f t="shared" si="1"/>
        <v>0</v>
      </c>
      <c r="V29" s="243">
        <f t="shared" ref="V29:V33" si="5">U29+U30</f>
        <v>0</v>
      </c>
    </row>
    <row r="30" customHeight="1" spans="1:22">
      <c r="A30" s="261"/>
      <c r="B30" s="259" t="s">
        <v>153</v>
      </c>
      <c r="C30" s="259"/>
      <c r="D30" s="259"/>
      <c r="E30" s="259">
        <f>D30*2</f>
        <v>0</v>
      </c>
      <c r="F30" s="259"/>
      <c r="G30" s="259"/>
      <c r="H30" s="259">
        <f>G30*2</f>
        <v>0</v>
      </c>
      <c r="I30" s="259"/>
      <c r="J30" s="259"/>
      <c r="K30" s="259">
        <f>J30*2</f>
        <v>0</v>
      </c>
      <c r="L30" s="259"/>
      <c r="M30" s="259"/>
      <c r="N30" s="259">
        <f>M30*2</f>
        <v>0</v>
      </c>
      <c r="O30" s="259"/>
      <c r="P30" s="259"/>
      <c r="Q30" s="259">
        <f>P30*2</f>
        <v>0</v>
      </c>
      <c r="R30" s="259"/>
      <c r="S30" s="259"/>
      <c r="T30" s="259">
        <f>S30*2</f>
        <v>0</v>
      </c>
      <c r="U30" s="243">
        <f t="shared" si="1"/>
        <v>0</v>
      </c>
      <c r="V30" s="243"/>
    </row>
    <row r="31" s="257" customFormat="1" customHeight="1" spans="1:22">
      <c r="A31" s="262" t="s">
        <v>36</v>
      </c>
      <c r="B31" s="263" t="s">
        <v>152</v>
      </c>
      <c r="C31" s="263"/>
      <c r="D31" s="263"/>
      <c r="E31" s="263">
        <f>D31*6</f>
        <v>0</v>
      </c>
      <c r="F31" s="263"/>
      <c r="G31" s="263"/>
      <c r="H31" s="263">
        <f>G31*6</f>
        <v>0</v>
      </c>
      <c r="I31" s="263"/>
      <c r="J31" s="263"/>
      <c r="K31" s="263">
        <f>J31*6</f>
        <v>0</v>
      </c>
      <c r="L31" s="263"/>
      <c r="M31" s="263"/>
      <c r="N31" s="263">
        <f>M31*6</f>
        <v>0</v>
      </c>
      <c r="O31" s="263"/>
      <c r="P31" s="263"/>
      <c r="Q31" s="263">
        <f>P31*6</f>
        <v>0</v>
      </c>
      <c r="R31" s="263"/>
      <c r="S31" s="263"/>
      <c r="T31" s="263">
        <f>S31*6</f>
        <v>0</v>
      </c>
      <c r="U31" s="266">
        <f t="shared" si="1"/>
        <v>0</v>
      </c>
      <c r="V31" s="266">
        <f t="shared" si="5"/>
        <v>0</v>
      </c>
    </row>
    <row r="32" s="257" customFormat="1" customHeight="1" spans="1:22">
      <c r="A32" s="262"/>
      <c r="B32" s="263" t="s">
        <v>153</v>
      </c>
      <c r="C32" s="263"/>
      <c r="D32" s="263"/>
      <c r="E32" s="263">
        <f>D32*2</f>
        <v>0</v>
      </c>
      <c r="F32" s="263"/>
      <c r="G32" s="263"/>
      <c r="H32" s="263">
        <f>G32*2</f>
        <v>0</v>
      </c>
      <c r="I32" s="263"/>
      <c r="J32" s="263"/>
      <c r="K32" s="263">
        <f>J32*2</f>
        <v>0</v>
      </c>
      <c r="L32" s="263"/>
      <c r="M32" s="263"/>
      <c r="N32" s="263">
        <f>M32*2</f>
        <v>0</v>
      </c>
      <c r="O32" s="263"/>
      <c r="P32" s="263"/>
      <c r="Q32" s="263">
        <f>P32*2</f>
        <v>0</v>
      </c>
      <c r="R32" s="263"/>
      <c r="S32" s="263"/>
      <c r="T32" s="263">
        <f>S32*2</f>
        <v>0</v>
      </c>
      <c r="U32" s="266">
        <f t="shared" si="1"/>
        <v>0</v>
      </c>
      <c r="V32" s="266"/>
    </row>
    <row r="33" customHeight="1" spans="1:22">
      <c r="A33" s="261" t="s">
        <v>37</v>
      </c>
      <c r="B33" s="259" t="s">
        <v>152</v>
      </c>
      <c r="C33" s="259"/>
      <c r="D33" s="259"/>
      <c r="E33" s="259">
        <f>D33*6</f>
        <v>0</v>
      </c>
      <c r="F33" s="259"/>
      <c r="G33" s="259"/>
      <c r="H33" s="259">
        <f>G33*6</f>
        <v>0</v>
      </c>
      <c r="I33" s="259"/>
      <c r="J33" s="259"/>
      <c r="K33" s="259">
        <f>J33*6</f>
        <v>0</v>
      </c>
      <c r="L33" s="259"/>
      <c r="M33" s="259"/>
      <c r="N33" s="259">
        <f>M33*6</f>
        <v>0</v>
      </c>
      <c r="O33" s="259"/>
      <c r="P33" s="259"/>
      <c r="Q33" s="259">
        <f>P33*6</f>
        <v>0</v>
      </c>
      <c r="R33" s="259"/>
      <c r="S33" s="259"/>
      <c r="T33" s="259">
        <f>S33*6</f>
        <v>0</v>
      </c>
      <c r="U33" s="243">
        <f t="shared" si="1"/>
        <v>0</v>
      </c>
      <c r="V33" s="243">
        <f t="shared" si="5"/>
        <v>0</v>
      </c>
    </row>
    <row r="34" customHeight="1" spans="1:22">
      <c r="A34" s="261"/>
      <c r="B34" s="259" t="s">
        <v>153</v>
      </c>
      <c r="C34" s="259"/>
      <c r="D34" s="259"/>
      <c r="E34" s="259">
        <f>D34*2</f>
        <v>0</v>
      </c>
      <c r="F34" s="259"/>
      <c r="G34" s="259"/>
      <c r="H34" s="259">
        <f>G34*2</f>
        <v>0</v>
      </c>
      <c r="I34" s="259"/>
      <c r="J34" s="259"/>
      <c r="K34" s="259">
        <f>J34*2</f>
        <v>0</v>
      </c>
      <c r="L34" s="259"/>
      <c r="M34" s="259"/>
      <c r="N34" s="259">
        <f>M34*2</f>
        <v>0</v>
      </c>
      <c r="O34" s="259"/>
      <c r="P34" s="259"/>
      <c r="Q34" s="259">
        <f>P34*2</f>
        <v>0</v>
      </c>
      <c r="R34" s="259"/>
      <c r="S34" s="259"/>
      <c r="T34" s="259">
        <f>S34*2</f>
        <v>0</v>
      </c>
      <c r="U34" s="243">
        <f t="shared" si="1"/>
        <v>0</v>
      </c>
      <c r="V34" s="243"/>
    </row>
    <row r="35" customHeight="1" spans="1:22">
      <c r="A35" s="261" t="s">
        <v>38</v>
      </c>
      <c r="B35" s="259" t="s">
        <v>152</v>
      </c>
      <c r="C35" s="259"/>
      <c r="D35" s="259"/>
      <c r="E35" s="259">
        <f>D35*6</f>
        <v>0</v>
      </c>
      <c r="F35" s="259"/>
      <c r="G35" s="259"/>
      <c r="H35" s="259">
        <f>G35*6</f>
        <v>0</v>
      </c>
      <c r="I35" s="259"/>
      <c r="J35" s="259"/>
      <c r="K35" s="259">
        <f>J35*6</f>
        <v>0</v>
      </c>
      <c r="L35" s="259"/>
      <c r="M35" s="259"/>
      <c r="N35" s="259">
        <f>M35*6</f>
        <v>0</v>
      </c>
      <c r="O35" s="259"/>
      <c r="P35" s="259"/>
      <c r="Q35" s="259">
        <f>P35*6</f>
        <v>0</v>
      </c>
      <c r="R35" s="259"/>
      <c r="S35" s="259"/>
      <c r="T35" s="259">
        <f>S35*6</f>
        <v>0</v>
      </c>
      <c r="U35" s="243">
        <f t="shared" si="1"/>
        <v>0</v>
      </c>
      <c r="V35" s="243">
        <f t="shared" ref="V35:V39" si="6">U35+U36</f>
        <v>0</v>
      </c>
    </row>
    <row r="36" customHeight="1" spans="1:22">
      <c r="A36" s="261"/>
      <c r="B36" s="259" t="s">
        <v>153</v>
      </c>
      <c r="C36" s="259"/>
      <c r="D36" s="259"/>
      <c r="E36" s="259">
        <f>D36*2</f>
        <v>0</v>
      </c>
      <c r="F36" s="259"/>
      <c r="G36" s="259"/>
      <c r="H36" s="259">
        <f>G36*2</f>
        <v>0</v>
      </c>
      <c r="I36" s="259"/>
      <c r="J36" s="259"/>
      <c r="K36" s="259">
        <f>J36*2</f>
        <v>0</v>
      </c>
      <c r="L36" s="259"/>
      <c r="M36" s="259"/>
      <c r="N36" s="259">
        <f>M36*2</f>
        <v>0</v>
      </c>
      <c r="O36" s="259"/>
      <c r="P36" s="259"/>
      <c r="Q36" s="259">
        <f>P36*2</f>
        <v>0</v>
      </c>
      <c r="R36" s="259"/>
      <c r="S36" s="259"/>
      <c r="T36" s="259">
        <f>S36*2</f>
        <v>0</v>
      </c>
      <c r="U36" s="243">
        <f t="shared" si="1"/>
        <v>0</v>
      </c>
      <c r="V36" s="243"/>
    </row>
    <row r="37" customHeight="1" spans="1:22">
      <c r="A37" s="261" t="s">
        <v>39</v>
      </c>
      <c r="B37" s="259" t="s">
        <v>152</v>
      </c>
      <c r="C37" s="259"/>
      <c r="D37" s="259"/>
      <c r="E37" s="259">
        <f>D37*6</f>
        <v>0</v>
      </c>
      <c r="F37" s="259"/>
      <c r="G37" s="259"/>
      <c r="H37" s="259">
        <f>G37*6</f>
        <v>0</v>
      </c>
      <c r="I37" s="259"/>
      <c r="J37" s="259"/>
      <c r="K37" s="259">
        <f>J37*6</f>
        <v>0</v>
      </c>
      <c r="L37" s="259"/>
      <c r="M37" s="259"/>
      <c r="N37" s="259">
        <f>M37*6</f>
        <v>0</v>
      </c>
      <c r="O37" s="259"/>
      <c r="P37" s="259"/>
      <c r="Q37" s="259">
        <f>P37*6</f>
        <v>0</v>
      </c>
      <c r="R37" s="259"/>
      <c r="S37" s="259"/>
      <c r="T37" s="259">
        <f>S37*6</f>
        <v>0</v>
      </c>
      <c r="U37" s="243">
        <f t="shared" si="1"/>
        <v>0</v>
      </c>
      <c r="V37" s="243">
        <f t="shared" si="6"/>
        <v>0</v>
      </c>
    </row>
    <row r="38" customHeight="1" spans="1:22">
      <c r="A38" s="259"/>
      <c r="B38" s="259" t="s">
        <v>153</v>
      </c>
      <c r="C38" s="259"/>
      <c r="D38" s="259"/>
      <c r="E38" s="259">
        <f>D38*2</f>
        <v>0</v>
      </c>
      <c r="F38" s="259"/>
      <c r="G38" s="259"/>
      <c r="H38" s="259">
        <f>G38*2</f>
        <v>0</v>
      </c>
      <c r="I38" s="259"/>
      <c r="J38" s="259"/>
      <c r="K38" s="259">
        <f>J38*2</f>
        <v>0</v>
      </c>
      <c r="L38" s="259"/>
      <c r="M38" s="259"/>
      <c r="N38" s="259">
        <f>M38*2</f>
        <v>0</v>
      </c>
      <c r="O38" s="259"/>
      <c r="P38" s="259"/>
      <c r="Q38" s="259">
        <f>P38*2</f>
        <v>0</v>
      </c>
      <c r="R38" s="259"/>
      <c r="S38" s="259"/>
      <c r="T38" s="259">
        <f>S38*2</f>
        <v>0</v>
      </c>
      <c r="U38" s="243">
        <f t="shared" si="1"/>
        <v>0</v>
      </c>
      <c r="V38" s="243"/>
    </row>
    <row r="39" customHeight="1" spans="1:22">
      <c r="A39" s="242" t="s">
        <v>40</v>
      </c>
      <c r="B39" s="259" t="s">
        <v>152</v>
      </c>
      <c r="C39" s="243"/>
      <c r="D39" s="243"/>
      <c r="E39" s="243"/>
      <c r="F39" s="243"/>
      <c r="G39" s="243"/>
      <c r="H39" s="259">
        <f>G39*6</f>
        <v>0</v>
      </c>
      <c r="I39" s="243"/>
      <c r="J39" s="243"/>
      <c r="K39" s="259">
        <f>J39*6</f>
        <v>0</v>
      </c>
      <c r="L39" s="243"/>
      <c r="M39" s="243"/>
      <c r="N39" s="259">
        <f>M39*6</f>
        <v>0</v>
      </c>
      <c r="O39" s="243"/>
      <c r="P39" s="243"/>
      <c r="Q39" s="259">
        <f>P39*6</f>
        <v>0</v>
      </c>
      <c r="R39" s="243"/>
      <c r="S39" s="243"/>
      <c r="T39" s="259">
        <f>S39*6</f>
        <v>0</v>
      </c>
      <c r="U39" s="243">
        <f t="shared" ref="U39:U46" si="7">E39+H39+K39+N39+Q39+T39</f>
        <v>0</v>
      </c>
      <c r="V39" s="243">
        <f t="shared" si="6"/>
        <v>0</v>
      </c>
    </row>
    <row r="40" customHeight="1" spans="1:22">
      <c r="A40" s="243"/>
      <c r="B40" s="259" t="s">
        <v>153</v>
      </c>
      <c r="C40" s="243"/>
      <c r="D40" s="243"/>
      <c r="E40" s="243"/>
      <c r="F40" s="243"/>
      <c r="G40" s="243"/>
      <c r="H40" s="259">
        <f>G40*2</f>
        <v>0</v>
      </c>
      <c r="I40" s="243"/>
      <c r="J40" s="243"/>
      <c r="K40" s="259">
        <f>J40*2</f>
        <v>0</v>
      </c>
      <c r="L40" s="243"/>
      <c r="M40" s="243"/>
      <c r="N40" s="259">
        <f>M40*2</f>
        <v>0</v>
      </c>
      <c r="O40" s="243"/>
      <c r="P40" s="243"/>
      <c r="Q40" s="259">
        <f>P40*2</f>
        <v>0</v>
      </c>
      <c r="R40" s="243"/>
      <c r="S40" s="243"/>
      <c r="T40" s="259">
        <f>S40*2</f>
        <v>0</v>
      </c>
      <c r="U40" s="243">
        <f t="shared" si="7"/>
        <v>0</v>
      </c>
      <c r="V40" s="243"/>
    </row>
    <row r="41" customHeight="1" spans="1:22">
      <c r="A41" s="242" t="s">
        <v>41</v>
      </c>
      <c r="B41" s="259" t="s">
        <v>152</v>
      </c>
      <c r="C41" s="243"/>
      <c r="D41" s="243"/>
      <c r="E41" s="243"/>
      <c r="F41" s="243"/>
      <c r="G41" s="243"/>
      <c r="H41" s="259">
        <f>G41*6</f>
        <v>0</v>
      </c>
      <c r="I41" s="243"/>
      <c r="J41" s="243"/>
      <c r="K41" s="259">
        <f>J41*6</f>
        <v>0</v>
      </c>
      <c r="L41" s="243"/>
      <c r="M41" s="243"/>
      <c r="N41" s="259">
        <f>M41*6</f>
        <v>0</v>
      </c>
      <c r="O41" s="243"/>
      <c r="P41" s="243"/>
      <c r="Q41" s="259">
        <f>P41*6</f>
        <v>0</v>
      </c>
      <c r="R41" s="243"/>
      <c r="S41" s="243"/>
      <c r="T41" s="259">
        <f>S41*6</f>
        <v>0</v>
      </c>
      <c r="U41" s="243">
        <f t="shared" si="7"/>
        <v>0</v>
      </c>
      <c r="V41" s="243">
        <f t="shared" ref="V41:V45" si="8">U41+U42</f>
        <v>0</v>
      </c>
    </row>
    <row r="42" customHeight="1" spans="1:22">
      <c r="A42" s="243"/>
      <c r="B42" s="259" t="s">
        <v>153</v>
      </c>
      <c r="C42" s="243"/>
      <c r="D42" s="243"/>
      <c r="E42" s="243"/>
      <c r="F42" s="243"/>
      <c r="G42" s="243"/>
      <c r="H42" s="259">
        <f>G42*2</f>
        <v>0</v>
      </c>
      <c r="I42" s="243"/>
      <c r="J42" s="243"/>
      <c r="K42" s="259">
        <f>J42*2</f>
        <v>0</v>
      </c>
      <c r="L42" s="243"/>
      <c r="M42" s="243"/>
      <c r="N42" s="259">
        <f>M42*2</f>
        <v>0</v>
      </c>
      <c r="O42" s="243"/>
      <c r="P42" s="243"/>
      <c r="Q42" s="259">
        <f>P42*2</f>
        <v>0</v>
      </c>
      <c r="R42" s="243"/>
      <c r="S42" s="243"/>
      <c r="T42" s="259">
        <f>S42*2</f>
        <v>0</v>
      </c>
      <c r="U42" s="243">
        <f t="shared" si="7"/>
        <v>0</v>
      </c>
      <c r="V42" s="243"/>
    </row>
    <row r="43" customHeight="1" spans="1:22">
      <c r="A43" s="242" t="s">
        <v>42</v>
      </c>
      <c r="B43" s="259" t="s">
        <v>152</v>
      </c>
      <c r="C43" s="243"/>
      <c r="D43" s="243"/>
      <c r="E43" s="243"/>
      <c r="F43" s="243"/>
      <c r="G43" s="243"/>
      <c r="H43" s="259">
        <f>G43*6</f>
        <v>0</v>
      </c>
      <c r="I43" s="243"/>
      <c r="J43" s="243"/>
      <c r="K43" s="259">
        <f>J43*6</f>
        <v>0</v>
      </c>
      <c r="L43" s="243"/>
      <c r="M43" s="243"/>
      <c r="N43" s="259">
        <f>M43*6</f>
        <v>0</v>
      </c>
      <c r="O43" s="243"/>
      <c r="P43" s="243"/>
      <c r="Q43" s="259">
        <f>P43*6</f>
        <v>0</v>
      </c>
      <c r="R43" s="243"/>
      <c r="S43" s="243"/>
      <c r="T43" s="259">
        <f>S43*6</f>
        <v>0</v>
      </c>
      <c r="U43" s="243">
        <f t="shared" si="7"/>
        <v>0</v>
      </c>
      <c r="V43" s="243">
        <f t="shared" si="8"/>
        <v>0</v>
      </c>
    </row>
    <row r="44" customHeight="1" spans="1:22">
      <c r="A44" s="243"/>
      <c r="B44" s="259" t="s">
        <v>153</v>
      </c>
      <c r="C44" s="243"/>
      <c r="D44" s="243"/>
      <c r="E44" s="243"/>
      <c r="F44" s="243"/>
      <c r="G44" s="243"/>
      <c r="H44" s="259">
        <f>G44*2</f>
        <v>0</v>
      </c>
      <c r="I44" s="243"/>
      <c r="J44" s="243"/>
      <c r="K44" s="259">
        <f>J44*2</f>
        <v>0</v>
      </c>
      <c r="L44" s="243"/>
      <c r="M44" s="243"/>
      <c r="N44" s="259">
        <f>M44*2</f>
        <v>0</v>
      </c>
      <c r="O44" s="243"/>
      <c r="P44" s="243"/>
      <c r="Q44" s="259">
        <f>P44*2</f>
        <v>0</v>
      </c>
      <c r="R44" s="243"/>
      <c r="S44" s="243"/>
      <c r="T44" s="259">
        <f>S44*2</f>
        <v>0</v>
      </c>
      <c r="U44" s="243">
        <f t="shared" si="7"/>
        <v>0</v>
      </c>
      <c r="V44" s="243"/>
    </row>
    <row r="45" customHeight="1" spans="1:22">
      <c r="A45" s="244" t="s">
        <v>80</v>
      </c>
      <c r="B45" s="259" t="s">
        <v>152</v>
      </c>
      <c r="C45" s="243"/>
      <c r="D45" s="243"/>
      <c r="E45" s="243"/>
      <c r="F45" s="243"/>
      <c r="G45" s="243"/>
      <c r="H45" s="259">
        <f>G45*6</f>
        <v>0</v>
      </c>
      <c r="I45" s="243"/>
      <c r="J45" s="243"/>
      <c r="K45" s="259">
        <f>J45*6</f>
        <v>0</v>
      </c>
      <c r="L45" s="243"/>
      <c r="M45" s="243"/>
      <c r="N45" s="259">
        <f>M45*6</f>
        <v>0</v>
      </c>
      <c r="O45" s="243"/>
      <c r="P45" s="243"/>
      <c r="Q45" s="259">
        <f>P45*6</f>
        <v>0</v>
      </c>
      <c r="R45" s="243"/>
      <c r="S45" s="243"/>
      <c r="T45" s="259">
        <f>S45*6</f>
        <v>0</v>
      </c>
      <c r="U45" s="243">
        <f t="shared" si="7"/>
        <v>0</v>
      </c>
      <c r="V45" s="243">
        <f t="shared" si="8"/>
        <v>0</v>
      </c>
    </row>
    <row r="46" customHeight="1" spans="1:22">
      <c r="A46" s="243"/>
      <c r="B46" s="259" t="s">
        <v>153</v>
      </c>
      <c r="C46" s="243"/>
      <c r="D46" s="243"/>
      <c r="E46" s="243"/>
      <c r="F46" s="243"/>
      <c r="G46" s="243"/>
      <c r="H46" s="259">
        <f>G46*2</f>
        <v>0</v>
      </c>
      <c r="I46" s="243"/>
      <c r="J46" s="243"/>
      <c r="K46" s="259">
        <f>J46*2</f>
        <v>0</v>
      </c>
      <c r="L46" s="243"/>
      <c r="M46" s="243"/>
      <c r="N46" s="259">
        <f>M46*2</f>
        <v>0</v>
      </c>
      <c r="O46" s="243"/>
      <c r="P46" s="243"/>
      <c r="Q46" s="259">
        <f>P46*2</f>
        <v>0</v>
      </c>
      <c r="R46" s="243"/>
      <c r="S46" s="243"/>
      <c r="T46" s="259">
        <f>S46*2</f>
        <v>0</v>
      </c>
      <c r="U46" s="243">
        <f t="shared" si="7"/>
        <v>0</v>
      </c>
      <c r="V46" s="243"/>
    </row>
  </sheetData>
  <sheetProtection formatCells="0" insertHyperlinks="0" autoFilter="0"/>
  <mergeCells count="6">
    <mergeCell ref="C3:E3"/>
    <mergeCell ref="F3:H3"/>
    <mergeCell ref="I3:K3"/>
    <mergeCell ref="L3:N3"/>
    <mergeCell ref="O3:Q3"/>
    <mergeCell ref="R3:T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V88"/>
  <sheetViews>
    <sheetView workbookViewId="0">
      <pane xSplit="2" ySplit="4" topLeftCell="M41" activePane="bottomRight" state="frozen"/>
      <selection/>
      <selection pane="topRight"/>
      <selection pane="bottomLeft"/>
      <selection pane="bottomRight" activeCell="A45" sqref="$A45:$XFD48"/>
    </sheetView>
  </sheetViews>
  <sheetFormatPr defaultColWidth="9" defaultRowHeight="13.8"/>
  <cols>
    <col min="1" max="1" width="24.6296296296296" style="247" customWidth="1"/>
    <col min="2" max="2" width="47.5" style="247" customWidth="1"/>
    <col min="3" max="3" width="17" style="247" customWidth="1"/>
    <col min="4" max="4" width="13.6296296296296" style="247" customWidth="1"/>
    <col min="5" max="16384" width="9" style="247"/>
  </cols>
  <sheetData>
    <row r="3" ht="28" customHeight="1" spans="1:21">
      <c r="A3" s="248"/>
      <c r="B3" s="248"/>
      <c r="C3" s="249" t="s">
        <v>44</v>
      </c>
      <c r="D3" s="249"/>
      <c r="E3" s="249"/>
      <c r="F3" s="249" t="s">
        <v>45</v>
      </c>
      <c r="G3" s="249"/>
      <c r="H3" s="249"/>
      <c r="I3" s="249" t="s">
        <v>46</v>
      </c>
      <c r="J3" s="249"/>
      <c r="K3" s="249"/>
      <c r="L3" s="249" t="s">
        <v>47</v>
      </c>
      <c r="M3" s="249"/>
      <c r="N3" s="249"/>
      <c r="O3" s="249" t="s">
        <v>48</v>
      </c>
      <c r="P3" s="249"/>
      <c r="Q3" s="249"/>
      <c r="R3" s="249" t="s">
        <v>49</v>
      </c>
      <c r="S3" s="249"/>
      <c r="T3" s="249"/>
      <c r="U3" s="249"/>
    </row>
    <row r="4" ht="28" customHeight="1" spans="1:21">
      <c r="A4" s="248"/>
      <c r="B4" s="248"/>
      <c r="C4" s="249" t="s">
        <v>50</v>
      </c>
      <c r="D4" s="248" t="s">
        <v>51</v>
      </c>
      <c r="E4" s="248" t="s">
        <v>52</v>
      </c>
      <c r="F4" s="249" t="s">
        <v>50</v>
      </c>
      <c r="G4" s="248" t="s">
        <v>51</v>
      </c>
      <c r="H4" s="248" t="s">
        <v>52</v>
      </c>
      <c r="I4" s="249" t="s">
        <v>50</v>
      </c>
      <c r="J4" s="248" t="s">
        <v>51</v>
      </c>
      <c r="K4" s="248" t="s">
        <v>52</v>
      </c>
      <c r="L4" s="249" t="s">
        <v>50</v>
      </c>
      <c r="M4" s="248" t="s">
        <v>51</v>
      </c>
      <c r="N4" s="248" t="s">
        <v>52</v>
      </c>
      <c r="O4" s="249" t="s">
        <v>50</v>
      </c>
      <c r="P4" s="248" t="s">
        <v>51</v>
      </c>
      <c r="Q4" s="248" t="s">
        <v>52</v>
      </c>
      <c r="R4" s="256" t="s">
        <v>50</v>
      </c>
      <c r="S4" s="248" t="s">
        <v>51</v>
      </c>
      <c r="T4" s="248" t="s">
        <v>52</v>
      </c>
      <c r="U4" s="248"/>
    </row>
    <row r="5" ht="28" customHeight="1" spans="1:22">
      <c r="A5" s="250" t="s">
        <v>23</v>
      </c>
      <c r="B5" s="251" t="s">
        <v>155</v>
      </c>
      <c r="C5" s="248"/>
      <c r="D5" s="248"/>
      <c r="E5" s="248">
        <f>D5*6</f>
        <v>0</v>
      </c>
      <c r="F5" s="248"/>
      <c r="G5" s="248"/>
      <c r="H5" s="248">
        <f>G5*6</f>
        <v>0</v>
      </c>
      <c r="I5" s="248"/>
      <c r="J5" s="248"/>
      <c r="K5" s="248">
        <f>J5*6</f>
        <v>0</v>
      </c>
      <c r="L5" s="248"/>
      <c r="M5" s="248"/>
      <c r="N5" s="248">
        <f>M5*6</f>
        <v>0</v>
      </c>
      <c r="O5" s="248"/>
      <c r="P5" s="248"/>
      <c r="Q5" s="248">
        <f>P5*6</f>
        <v>0</v>
      </c>
      <c r="R5" s="248"/>
      <c r="S5" s="248"/>
      <c r="T5" s="248">
        <f>S5*6</f>
        <v>0</v>
      </c>
      <c r="U5" s="248">
        <f>E5+H5+K5+N5+T5+Q5</f>
        <v>0</v>
      </c>
      <c r="V5" s="247">
        <f>U5+U6+U7+U8</f>
        <v>0</v>
      </c>
    </row>
    <row r="6" ht="28" customHeight="1" spans="1:21">
      <c r="A6" s="250"/>
      <c r="B6" s="251" t="s">
        <v>156</v>
      </c>
      <c r="C6" s="248"/>
      <c r="D6" s="248"/>
      <c r="E6" s="248">
        <f>D6*2</f>
        <v>0</v>
      </c>
      <c r="F6" s="248"/>
      <c r="G6" s="248"/>
      <c r="H6" s="248">
        <f t="shared" ref="H6:H8" si="0">G6*2</f>
        <v>0</v>
      </c>
      <c r="I6" s="248"/>
      <c r="J6" s="248"/>
      <c r="K6" s="248">
        <f t="shared" ref="K6:K8" si="1">J6*2</f>
        <v>0</v>
      </c>
      <c r="L6" s="248"/>
      <c r="M6" s="248"/>
      <c r="N6" s="248">
        <f t="shared" ref="N6:N8" si="2">M6*2</f>
        <v>0</v>
      </c>
      <c r="O6" s="248"/>
      <c r="P6" s="248"/>
      <c r="Q6" s="248">
        <f t="shared" ref="Q6:Q8" si="3">P6*2</f>
        <v>0</v>
      </c>
      <c r="R6" s="248"/>
      <c r="S6" s="248"/>
      <c r="T6" s="248">
        <f t="shared" ref="T6:T8" si="4">S6*2</f>
        <v>0</v>
      </c>
      <c r="U6" s="248">
        <f t="shared" ref="U6:U37" si="5">E6+H6+K6+N6+T6+Q6</f>
        <v>0</v>
      </c>
    </row>
    <row r="7" ht="28" customHeight="1" spans="1:21">
      <c r="A7" s="250"/>
      <c r="B7" s="251" t="s">
        <v>157</v>
      </c>
      <c r="C7" s="248"/>
      <c r="D7" s="248"/>
      <c r="E7" s="248">
        <f>D7*2</f>
        <v>0</v>
      </c>
      <c r="F7" s="248"/>
      <c r="G7" s="248"/>
      <c r="H7" s="248">
        <f t="shared" si="0"/>
        <v>0</v>
      </c>
      <c r="I7" s="248"/>
      <c r="J7" s="248"/>
      <c r="K7" s="248">
        <f t="shared" si="1"/>
        <v>0</v>
      </c>
      <c r="L7" s="248"/>
      <c r="M7" s="248"/>
      <c r="N7" s="248">
        <f t="shared" si="2"/>
        <v>0</v>
      </c>
      <c r="O7" s="248"/>
      <c r="P7" s="248"/>
      <c r="Q7" s="248">
        <f t="shared" si="3"/>
        <v>0</v>
      </c>
      <c r="R7" s="248"/>
      <c r="S7" s="248"/>
      <c r="T7" s="248">
        <f t="shared" si="4"/>
        <v>0</v>
      </c>
      <c r="U7" s="248">
        <f t="shared" si="5"/>
        <v>0</v>
      </c>
    </row>
    <row r="8" ht="28" customHeight="1" spans="1:21">
      <c r="A8" s="250"/>
      <c r="B8" s="250" t="s">
        <v>158</v>
      </c>
      <c r="C8" s="248"/>
      <c r="D8" s="248"/>
      <c r="E8" s="248">
        <f>D8*2</f>
        <v>0</v>
      </c>
      <c r="F8" s="248"/>
      <c r="G8" s="248"/>
      <c r="H8" s="248">
        <f t="shared" si="0"/>
        <v>0</v>
      </c>
      <c r="I8" s="248"/>
      <c r="J8" s="248"/>
      <c r="K8" s="248">
        <f t="shared" si="1"/>
        <v>0</v>
      </c>
      <c r="L8" s="248"/>
      <c r="M8" s="248"/>
      <c r="N8" s="248">
        <f t="shared" si="2"/>
        <v>0</v>
      </c>
      <c r="O8" s="248"/>
      <c r="P8" s="248"/>
      <c r="Q8" s="248">
        <f t="shared" si="3"/>
        <v>0</v>
      </c>
      <c r="R8" s="248"/>
      <c r="S8" s="248"/>
      <c r="T8" s="248">
        <f t="shared" si="4"/>
        <v>0</v>
      </c>
      <c r="U8" s="248">
        <f t="shared" si="5"/>
        <v>0</v>
      </c>
    </row>
    <row r="9" ht="28" customHeight="1" spans="1:22">
      <c r="A9" s="250" t="s">
        <v>24</v>
      </c>
      <c r="B9" s="250" t="s">
        <v>159</v>
      </c>
      <c r="C9" s="248"/>
      <c r="D9" s="248"/>
      <c r="E9" s="248">
        <f>D9*6</f>
        <v>0</v>
      </c>
      <c r="F9" s="248"/>
      <c r="G9" s="248"/>
      <c r="H9" s="248">
        <f>G9*6</f>
        <v>0</v>
      </c>
      <c r="I9" s="248"/>
      <c r="J9" s="248"/>
      <c r="K9" s="248">
        <f>J9*6</f>
        <v>0</v>
      </c>
      <c r="L9" s="248"/>
      <c r="M9" s="248"/>
      <c r="N9" s="248">
        <f>M9*6</f>
        <v>0</v>
      </c>
      <c r="O9" s="248"/>
      <c r="P9" s="248"/>
      <c r="Q9" s="248">
        <f>P9*6</f>
        <v>0</v>
      </c>
      <c r="R9" s="248"/>
      <c r="S9" s="248"/>
      <c r="T9" s="248">
        <f>S9*6</f>
        <v>0</v>
      </c>
      <c r="U9" s="248">
        <f t="shared" si="5"/>
        <v>0</v>
      </c>
      <c r="V9" s="247">
        <f>U9+U10+U11+U12</f>
        <v>0</v>
      </c>
    </row>
    <row r="10" ht="28" customHeight="1" spans="1:21">
      <c r="A10" s="250"/>
      <c r="B10" s="250" t="s">
        <v>160</v>
      </c>
      <c r="C10" s="248"/>
      <c r="D10" s="248"/>
      <c r="E10" s="248">
        <f>D10*2</f>
        <v>0</v>
      </c>
      <c r="F10" s="248"/>
      <c r="G10" s="248"/>
      <c r="H10" s="248">
        <f>G10*2</f>
        <v>0</v>
      </c>
      <c r="I10" s="248"/>
      <c r="J10" s="248"/>
      <c r="K10" s="248">
        <f>J10*2</f>
        <v>0</v>
      </c>
      <c r="L10" s="248"/>
      <c r="M10" s="248"/>
      <c r="N10" s="248">
        <f>M10*2</f>
        <v>0</v>
      </c>
      <c r="O10" s="248"/>
      <c r="P10" s="248"/>
      <c r="Q10" s="248">
        <f>P10*2</f>
        <v>0</v>
      </c>
      <c r="R10" s="248"/>
      <c r="S10" s="248"/>
      <c r="T10" s="248">
        <f>S10*2</f>
        <v>0</v>
      </c>
      <c r="U10" s="248">
        <f t="shared" si="5"/>
        <v>0</v>
      </c>
    </row>
    <row r="11" ht="28" customHeight="1" spans="1:21">
      <c r="A11" s="250"/>
      <c r="B11" s="250" t="s">
        <v>161</v>
      </c>
      <c r="C11" s="248"/>
      <c r="D11" s="248"/>
      <c r="E11" s="248">
        <f>D11*2</f>
        <v>0</v>
      </c>
      <c r="F11" s="248"/>
      <c r="G11" s="248"/>
      <c r="H11" s="248">
        <f>G11*2</f>
        <v>0</v>
      </c>
      <c r="I11" s="248"/>
      <c r="J11" s="248"/>
      <c r="K11" s="248">
        <f>J11*2</f>
        <v>0</v>
      </c>
      <c r="L11" s="248"/>
      <c r="M11" s="248"/>
      <c r="N11" s="248">
        <f>M11*2</f>
        <v>0</v>
      </c>
      <c r="O11" s="248"/>
      <c r="P11" s="248"/>
      <c r="Q11" s="248">
        <f>P11*2</f>
        <v>0</v>
      </c>
      <c r="R11" s="248"/>
      <c r="S11" s="248"/>
      <c r="T11" s="248">
        <f>S11*2</f>
        <v>0</v>
      </c>
      <c r="U11" s="248">
        <f t="shared" si="5"/>
        <v>0</v>
      </c>
    </row>
    <row r="12" ht="28" customHeight="1" spans="1:21">
      <c r="A12" s="250"/>
      <c r="B12" s="250" t="s">
        <v>162</v>
      </c>
      <c r="C12" s="248"/>
      <c r="D12" s="248"/>
      <c r="E12" s="248">
        <f>D12*2</f>
        <v>0</v>
      </c>
      <c r="F12" s="248"/>
      <c r="G12" s="248"/>
      <c r="H12" s="248">
        <f>G12*2</f>
        <v>0</v>
      </c>
      <c r="I12" s="248"/>
      <c r="J12" s="248"/>
      <c r="K12" s="248">
        <f>J12*2</f>
        <v>0</v>
      </c>
      <c r="L12" s="248"/>
      <c r="M12" s="248"/>
      <c r="N12" s="248">
        <f>M12*2</f>
        <v>0</v>
      </c>
      <c r="O12" s="248"/>
      <c r="P12" s="248"/>
      <c r="Q12" s="248">
        <f>P12*2</f>
        <v>0</v>
      </c>
      <c r="R12" s="248"/>
      <c r="S12" s="248"/>
      <c r="T12" s="248">
        <f>S12*2</f>
        <v>0</v>
      </c>
      <c r="U12" s="248">
        <f t="shared" si="5"/>
        <v>0</v>
      </c>
    </row>
    <row r="13" ht="28" customHeight="1" spans="1:22">
      <c r="A13" s="250" t="s">
        <v>25</v>
      </c>
      <c r="B13" s="250" t="s">
        <v>159</v>
      </c>
      <c r="C13" s="248"/>
      <c r="D13" s="248"/>
      <c r="E13" s="248">
        <f>D13*6</f>
        <v>0</v>
      </c>
      <c r="F13" s="248"/>
      <c r="G13" s="248"/>
      <c r="H13" s="248">
        <f>G13*6</f>
        <v>0</v>
      </c>
      <c r="I13" s="248"/>
      <c r="J13" s="248"/>
      <c r="K13" s="248">
        <f>J13*6</f>
        <v>0</v>
      </c>
      <c r="L13" s="248"/>
      <c r="M13" s="248"/>
      <c r="N13" s="248">
        <f>M13*6</f>
        <v>0</v>
      </c>
      <c r="O13" s="248"/>
      <c r="P13" s="248"/>
      <c r="Q13" s="248">
        <f>P13*6</f>
        <v>0</v>
      </c>
      <c r="R13" s="248"/>
      <c r="S13" s="248"/>
      <c r="T13" s="248">
        <f>S13*6</f>
        <v>0</v>
      </c>
      <c r="U13" s="248">
        <f t="shared" si="5"/>
        <v>0</v>
      </c>
      <c r="V13" s="247">
        <f>U13+U14+U15+U16</f>
        <v>0</v>
      </c>
    </row>
    <row r="14" ht="28" customHeight="1" spans="1:21">
      <c r="A14" s="250"/>
      <c r="B14" s="250" t="s">
        <v>160</v>
      </c>
      <c r="C14" s="248"/>
      <c r="D14" s="248"/>
      <c r="E14" s="248">
        <f>D14*2</f>
        <v>0</v>
      </c>
      <c r="F14" s="248"/>
      <c r="G14" s="248"/>
      <c r="H14" s="248">
        <f>G14*2</f>
        <v>0</v>
      </c>
      <c r="I14" s="248"/>
      <c r="J14" s="248"/>
      <c r="K14" s="248">
        <f>J14*2</f>
        <v>0</v>
      </c>
      <c r="L14" s="248"/>
      <c r="M14" s="248"/>
      <c r="N14" s="248">
        <f>M14*2</f>
        <v>0</v>
      </c>
      <c r="O14" s="248"/>
      <c r="P14" s="248"/>
      <c r="Q14" s="248">
        <f>P14*2</f>
        <v>0</v>
      </c>
      <c r="R14" s="248"/>
      <c r="S14" s="248"/>
      <c r="T14" s="248">
        <f>S14*2</f>
        <v>0</v>
      </c>
      <c r="U14" s="248">
        <f t="shared" si="5"/>
        <v>0</v>
      </c>
    </row>
    <row r="15" ht="28" customHeight="1" spans="1:21">
      <c r="A15" s="250"/>
      <c r="B15" s="250" t="s">
        <v>161</v>
      </c>
      <c r="C15" s="248"/>
      <c r="D15" s="248"/>
      <c r="E15" s="248">
        <f>D15*2</f>
        <v>0</v>
      </c>
      <c r="F15" s="248"/>
      <c r="G15" s="248"/>
      <c r="H15" s="248">
        <f>G15*2</f>
        <v>0</v>
      </c>
      <c r="I15" s="248"/>
      <c r="J15" s="248"/>
      <c r="K15" s="248">
        <f>J15*2</f>
        <v>0</v>
      </c>
      <c r="L15" s="248"/>
      <c r="M15" s="248"/>
      <c r="N15" s="248">
        <f>M15*2</f>
        <v>0</v>
      </c>
      <c r="O15" s="248"/>
      <c r="P15" s="248"/>
      <c r="Q15" s="248">
        <f>P15*2</f>
        <v>0</v>
      </c>
      <c r="R15" s="248"/>
      <c r="S15" s="248"/>
      <c r="T15" s="248">
        <f>S15*2</f>
        <v>0</v>
      </c>
      <c r="U15" s="248">
        <f t="shared" si="5"/>
        <v>0</v>
      </c>
    </row>
    <row r="16" ht="28" customHeight="1" spans="1:21">
      <c r="A16" s="250"/>
      <c r="B16" s="250" t="s">
        <v>162</v>
      </c>
      <c r="C16" s="248"/>
      <c r="D16" s="248"/>
      <c r="E16" s="248">
        <f>D16*2</f>
        <v>0</v>
      </c>
      <c r="F16" s="248"/>
      <c r="G16" s="248"/>
      <c r="H16" s="248">
        <f>G16*2</f>
        <v>0</v>
      </c>
      <c r="I16" s="248"/>
      <c r="J16" s="248"/>
      <c r="K16" s="248">
        <f>J16*2</f>
        <v>0</v>
      </c>
      <c r="L16" s="248"/>
      <c r="M16" s="248"/>
      <c r="N16" s="248">
        <f>M16*2</f>
        <v>0</v>
      </c>
      <c r="O16" s="248"/>
      <c r="P16" s="248"/>
      <c r="Q16" s="248">
        <f>P16*2</f>
        <v>0</v>
      </c>
      <c r="R16" s="248"/>
      <c r="S16" s="248"/>
      <c r="T16" s="248">
        <f>S16*2</f>
        <v>0</v>
      </c>
      <c r="U16" s="248">
        <f t="shared" si="5"/>
        <v>0</v>
      </c>
    </row>
    <row r="17" ht="28" customHeight="1" spans="1:22">
      <c r="A17" s="250" t="s">
        <v>26</v>
      </c>
      <c r="B17" s="250" t="s">
        <v>159</v>
      </c>
      <c r="C17" s="248"/>
      <c r="D17" s="248"/>
      <c r="E17" s="248">
        <f>D17*6</f>
        <v>0</v>
      </c>
      <c r="F17" s="248"/>
      <c r="G17" s="248"/>
      <c r="H17" s="248">
        <f>G17*6</f>
        <v>0</v>
      </c>
      <c r="I17" s="248"/>
      <c r="J17" s="248"/>
      <c r="K17" s="248">
        <f>J17*6</f>
        <v>0</v>
      </c>
      <c r="L17" s="248"/>
      <c r="M17" s="248"/>
      <c r="N17" s="248">
        <f>M17*6</f>
        <v>0</v>
      </c>
      <c r="O17" s="248"/>
      <c r="P17" s="248"/>
      <c r="Q17" s="248">
        <f>P17*6</f>
        <v>0</v>
      </c>
      <c r="R17" s="248"/>
      <c r="S17" s="248"/>
      <c r="T17" s="248">
        <f>S17*6</f>
        <v>0</v>
      </c>
      <c r="U17" s="248">
        <f t="shared" si="5"/>
        <v>0</v>
      </c>
      <c r="V17" s="247">
        <f>U17+U18+U19+U20</f>
        <v>2</v>
      </c>
    </row>
    <row r="18" ht="28" customHeight="1" spans="1:21">
      <c r="A18" s="250"/>
      <c r="B18" s="250" t="s">
        <v>160</v>
      </c>
      <c r="C18" s="248"/>
      <c r="D18" s="248"/>
      <c r="E18" s="248">
        <f>D18*2</f>
        <v>0</v>
      </c>
      <c r="F18" s="248"/>
      <c r="G18" s="248"/>
      <c r="H18" s="248">
        <f>G18*2</f>
        <v>0</v>
      </c>
      <c r="I18" s="248"/>
      <c r="J18" s="248"/>
      <c r="K18" s="248">
        <f>J18*2</f>
        <v>0</v>
      </c>
      <c r="L18" s="248"/>
      <c r="M18" s="248"/>
      <c r="N18" s="248">
        <f>M18*2</f>
        <v>0</v>
      </c>
      <c r="O18" s="254" t="s">
        <v>163</v>
      </c>
      <c r="P18" s="248">
        <v>1</v>
      </c>
      <c r="Q18" s="248">
        <f>P18*2</f>
        <v>2</v>
      </c>
      <c r="R18" s="248"/>
      <c r="S18" s="248"/>
      <c r="T18" s="248">
        <f>S18*2</f>
        <v>0</v>
      </c>
      <c r="U18" s="248">
        <f t="shared" si="5"/>
        <v>2</v>
      </c>
    </row>
    <row r="19" ht="28" customHeight="1" spans="1:21">
      <c r="A19" s="250"/>
      <c r="B19" s="250" t="s">
        <v>161</v>
      </c>
      <c r="C19" s="248"/>
      <c r="D19" s="248"/>
      <c r="E19" s="248">
        <f>D19*2</f>
        <v>0</v>
      </c>
      <c r="F19" s="248"/>
      <c r="G19" s="248"/>
      <c r="H19" s="248">
        <f>G19*2</f>
        <v>0</v>
      </c>
      <c r="I19" s="248"/>
      <c r="J19" s="248"/>
      <c r="K19" s="248">
        <f>J19*2</f>
        <v>0</v>
      </c>
      <c r="L19" s="248"/>
      <c r="M19" s="248"/>
      <c r="N19" s="248">
        <f>M19*2</f>
        <v>0</v>
      </c>
      <c r="O19" s="248"/>
      <c r="P19" s="248"/>
      <c r="Q19" s="248">
        <f>P19*2</f>
        <v>0</v>
      </c>
      <c r="R19" s="248"/>
      <c r="S19" s="248"/>
      <c r="T19" s="248">
        <f>S19*2</f>
        <v>0</v>
      </c>
      <c r="U19" s="248">
        <f t="shared" si="5"/>
        <v>0</v>
      </c>
    </row>
    <row r="20" ht="28" customHeight="1" spans="1:21">
      <c r="A20" s="250"/>
      <c r="B20" s="250" t="s">
        <v>162</v>
      </c>
      <c r="C20" s="248"/>
      <c r="D20" s="248"/>
      <c r="E20" s="248">
        <f>D20*2</f>
        <v>0</v>
      </c>
      <c r="F20" s="248"/>
      <c r="G20" s="248"/>
      <c r="H20" s="248">
        <f>G20*2</f>
        <v>0</v>
      </c>
      <c r="I20" s="248"/>
      <c r="J20" s="248"/>
      <c r="K20" s="248">
        <f>J20*2</f>
        <v>0</v>
      </c>
      <c r="L20" s="248"/>
      <c r="M20" s="248"/>
      <c r="N20" s="248">
        <f>M20*2</f>
        <v>0</v>
      </c>
      <c r="O20" s="248"/>
      <c r="P20" s="248"/>
      <c r="Q20" s="248">
        <f>P20*2</f>
        <v>0</v>
      </c>
      <c r="R20" s="248"/>
      <c r="S20" s="248"/>
      <c r="T20" s="248">
        <f>S20*2</f>
        <v>0</v>
      </c>
      <c r="U20" s="248">
        <f t="shared" si="5"/>
        <v>0</v>
      </c>
    </row>
    <row r="21" s="246" customFormat="1" ht="28" customHeight="1" spans="1:22">
      <c r="A21" s="252" t="s">
        <v>27</v>
      </c>
      <c r="B21" s="252" t="s">
        <v>159</v>
      </c>
      <c r="C21" s="253"/>
      <c r="D21" s="253"/>
      <c r="E21" s="253">
        <f>D21*6</f>
        <v>0</v>
      </c>
      <c r="F21" s="253"/>
      <c r="G21" s="253"/>
      <c r="H21" s="253">
        <f>G21*6</f>
        <v>0</v>
      </c>
      <c r="I21" s="253"/>
      <c r="J21" s="253"/>
      <c r="K21" s="253">
        <f>J21*6</f>
        <v>0</v>
      </c>
      <c r="L21" s="253"/>
      <c r="M21" s="253"/>
      <c r="N21" s="253">
        <f>M21*6</f>
        <v>0</v>
      </c>
      <c r="O21" s="253"/>
      <c r="P21" s="253"/>
      <c r="Q21" s="253">
        <f>P21*6</f>
        <v>0</v>
      </c>
      <c r="R21" s="253"/>
      <c r="S21" s="253"/>
      <c r="T21" s="253">
        <f>S21*6</f>
        <v>0</v>
      </c>
      <c r="U21" s="253">
        <f t="shared" si="5"/>
        <v>0</v>
      </c>
      <c r="V21" s="246">
        <f>U21+U22+U23+U24</f>
        <v>0</v>
      </c>
    </row>
    <row r="22" s="246" customFormat="1" ht="28" customHeight="1" spans="1:21">
      <c r="A22" s="252"/>
      <c r="B22" s="252" t="s">
        <v>160</v>
      </c>
      <c r="C22" s="253"/>
      <c r="D22" s="253"/>
      <c r="E22" s="253">
        <f>D22*2</f>
        <v>0</v>
      </c>
      <c r="F22" s="253"/>
      <c r="G22" s="253"/>
      <c r="H22" s="253">
        <f>G22*2</f>
        <v>0</v>
      </c>
      <c r="I22" s="253"/>
      <c r="J22" s="253"/>
      <c r="K22" s="253">
        <f>J22*2</f>
        <v>0</v>
      </c>
      <c r="L22" s="253"/>
      <c r="M22" s="253"/>
      <c r="N22" s="253">
        <f>M22*2</f>
        <v>0</v>
      </c>
      <c r="O22" s="253"/>
      <c r="P22" s="253"/>
      <c r="Q22" s="253">
        <f>P22*2</f>
        <v>0</v>
      </c>
      <c r="R22" s="253"/>
      <c r="S22" s="253"/>
      <c r="T22" s="253">
        <f>S22*2</f>
        <v>0</v>
      </c>
      <c r="U22" s="253">
        <f t="shared" si="5"/>
        <v>0</v>
      </c>
    </row>
    <row r="23" s="246" customFormat="1" ht="28" customHeight="1" spans="1:21">
      <c r="A23" s="252"/>
      <c r="B23" s="252" t="s">
        <v>161</v>
      </c>
      <c r="C23" s="253"/>
      <c r="D23" s="253"/>
      <c r="E23" s="253">
        <f>D23*2</f>
        <v>0</v>
      </c>
      <c r="F23" s="253"/>
      <c r="G23" s="253"/>
      <c r="H23" s="253">
        <f>G23*2</f>
        <v>0</v>
      </c>
      <c r="I23" s="255"/>
      <c r="J23" s="253">
        <v>0</v>
      </c>
      <c r="K23" s="253">
        <f>J23*2</f>
        <v>0</v>
      </c>
      <c r="L23" s="253"/>
      <c r="M23" s="253"/>
      <c r="N23" s="253">
        <f>M23*2</f>
        <v>0</v>
      </c>
      <c r="O23" s="253"/>
      <c r="P23" s="253"/>
      <c r="Q23" s="253">
        <f>P23*2</f>
        <v>0</v>
      </c>
      <c r="R23" s="253"/>
      <c r="S23" s="253"/>
      <c r="T23" s="253">
        <f>S23*2</f>
        <v>0</v>
      </c>
      <c r="U23" s="253">
        <f t="shared" si="5"/>
        <v>0</v>
      </c>
    </row>
    <row r="24" s="246" customFormat="1" ht="28" customHeight="1" spans="1:21">
      <c r="A24" s="252"/>
      <c r="B24" s="252" t="s">
        <v>162</v>
      </c>
      <c r="C24" s="253"/>
      <c r="D24" s="253"/>
      <c r="E24" s="253">
        <f>D24*2</f>
        <v>0</v>
      </c>
      <c r="F24" s="253"/>
      <c r="G24" s="253"/>
      <c r="H24" s="253">
        <f>G24*2</f>
        <v>0</v>
      </c>
      <c r="I24" s="253"/>
      <c r="J24" s="253"/>
      <c r="K24" s="253">
        <f>J24*2</f>
        <v>0</v>
      </c>
      <c r="L24" s="253"/>
      <c r="M24" s="253"/>
      <c r="N24" s="253">
        <f>M24*2</f>
        <v>0</v>
      </c>
      <c r="O24" s="253"/>
      <c r="P24" s="253"/>
      <c r="Q24" s="253">
        <f>P24*2</f>
        <v>0</v>
      </c>
      <c r="R24" s="253"/>
      <c r="S24" s="253"/>
      <c r="T24" s="253">
        <f>S24*2</f>
        <v>0</v>
      </c>
      <c r="U24" s="253">
        <f t="shared" si="5"/>
        <v>0</v>
      </c>
    </row>
    <row r="25" ht="28" customHeight="1" spans="1:22">
      <c r="A25" s="250" t="s">
        <v>28</v>
      </c>
      <c r="B25" s="250" t="s">
        <v>159</v>
      </c>
      <c r="C25" s="248"/>
      <c r="D25" s="248"/>
      <c r="E25" s="248">
        <f>D25*6</f>
        <v>0</v>
      </c>
      <c r="F25" s="248"/>
      <c r="G25" s="248"/>
      <c r="H25" s="248">
        <f>G25*6</f>
        <v>0</v>
      </c>
      <c r="I25" s="248"/>
      <c r="J25" s="248"/>
      <c r="K25" s="248">
        <f>J25*6</f>
        <v>0</v>
      </c>
      <c r="L25" s="248"/>
      <c r="M25" s="248"/>
      <c r="N25" s="248">
        <f>M25*6</f>
        <v>0</v>
      </c>
      <c r="O25" s="248"/>
      <c r="P25" s="248"/>
      <c r="Q25" s="248">
        <f>P25*6</f>
        <v>0</v>
      </c>
      <c r="R25" s="248"/>
      <c r="S25" s="248"/>
      <c r="T25" s="248">
        <f>S25*6</f>
        <v>0</v>
      </c>
      <c r="U25" s="248">
        <f t="shared" si="5"/>
        <v>0</v>
      </c>
      <c r="V25" s="247">
        <f>U25+U26+U27+U28</f>
        <v>6</v>
      </c>
    </row>
    <row r="26" ht="28" customHeight="1" spans="1:21">
      <c r="A26" s="250"/>
      <c r="B26" s="250" t="s">
        <v>160</v>
      </c>
      <c r="C26" s="248"/>
      <c r="D26" s="248"/>
      <c r="E26" s="248">
        <f>D26*2</f>
        <v>0</v>
      </c>
      <c r="F26" s="248"/>
      <c r="G26" s="248"/>
      <c r="H26" s="248">
        <f>G26*2</f>
        <v>0</v>
      </c>
      <c r="I26" s="248"/>
      <c r="J26" s="248"/>
      <c r="K26" s="248">
        <f>J26*2</f>
        <v>0</v>
      </c>
      <c r="L26" s="248"/>
      <c r="M26" s="248"/>
      <c r="N26" s="248">
        <f>M26*2</f>
        <v>0</v>
      </c>
      <c r="O26" s="248"/>
      <c r="P26" s="248"/>
      <c r="Q26" s="248">
        <f>P26*2</f>
        <v>0</v>
      </c>
      <c r="R26" s="248"/>
      <c r="S26" s="248"/>
      <c r="T26" s="248">
        <f>S26*2</f>
        <v>0</v>
      </c>
      <c r="U26" s="248">
        <f t="shared" si="5"/>
        <v>0</v>
      </c>
    </row>
    <row r="27" ht="28" customHeight="1" spans="1:21">
      <c r="A27" s="250"/>
      <c r="B27" s="250" t="s">
        <v>161</v>
      </c>
      <c r="C27" s="254" t="s">
        <v>164</v>
      </c>
      <c r="D27" s="248">
        <v>1</v>
      </c>
      <c r="E27" s="248">
        <f>D27*2</f>
        <v>2</v>
      </c>
      <c r="F27" s="248"/>
      <c r="G27" s="248"/>
      <c r="H27" s="248">
        <f>G27*2</f>
        <v>0</v>
      </c>
      <c r="I27" s="254" t="s">
        <v>165</v>
      </c>
      <c r="J27" s="248">
        <v>1</v>
      </c>
      <c r="K27" s="248">
        <f>J27*2</f>
        <v>2</v>
      </c>
      <c r="L27" s="248"/>
      <c r="M27" s="248"/>
      <c r="N27" s="248">
        <f>M27*2</f>
        <v>0</v>
      </c>
      <c r="O27" s="248"/>
      <c r="P27" s="248"/>
      <c r="Q27" s="248">
        <f>P27*2</f>
        <v>0</v>
      </c>
      <c r="R27" s="248"/>
      <c r="S27" s="248"/>
      <c r="T27" s="248">
        <f>S27*2</f>
        <v>0</v>
      </c>
      <c r="U27" s="248">
        <f t="shared" si="5"/>
        <v>4</v>
      </c>
    </row>
    <row r="28" ht="28" customHeight="1" spans="1:21">
      <c r="A28" s="250"/>
      <c r="B28" s="250" t="s">
        <v>162</v>
      </c>
      <c r="C28" s="248"/>
      <c r="D28" s="248"/>
      <c r="E28" s="248">
        <f>D28*2</f>
        <v>0</v>
      </c>
      <c r="F28" s="248"/>
      <c r="G28" s="248"/>
      <c r="H28" s="248">
        <f>G28*2</f>
        <v>0</v>
      </c>
      <c r="I28" s="248"/>
      <c r="J28" s="248"/>
      <c r="K28" s="248">
        <f>J28*2</f>
        <v>0</v>
      </c>
      <c r="L28" s="248"/>
      <c r="M28" s="248"/>
      <c r="N28" s="248">
        <f>M28*2</f>
        <v>0</v>
      </c>
      <c r="O28" s="254" t="s">
        <v>166</v>
      </c>
      <c r="P28" s="248">
        <v>1</v>
      </c>
      <c r="Q28" s="248">
        <f>P28*2</f>
        <v>2</v>
      </c>
      <c r="R28" s="248"/>
      <c r="S28" s="248"/>
      <c r="T28" s="248">
        <f>S28*2</f>
        <v>0</v>
      </c>
      <c r="U28" s="248">
        <f t="shared" si="5"/>
        <v>2</v>
      </c>
    </row>
    <row r="29" ht="28" customHeight="1" spans="1:22">
      <c r="A29" s="250" t="s">
        <v>29</v>
      </c>
      <c r="B29" s="250" t="s">
        <v>159</v>
      </c>
      <c r="C29" s="248"/>
      <c r="D29" s="248"/>
      <c r="E29" s="248">
        <f>D29*6</f>
        <v>0</v>
      </c>
      <c r="F29" s="248"/>
      <c r="G29" s="248"/>
      <c r="H29" s="248">
        <f>G29*6</f>
        <v>0</v>
      </c>
      <c r="I29" s="248"/>
      <c r="J29" s="248"/>
      <c r="K29" s="248">
        <f>J29*6</f>
        <v>0</v>
      </c>
      <c r="L29" s="248"/>
      <c r="M29" s="248"/>
      <c r="N29" s="248">
        <f>M29*6</f>
        <v>0</v>
      </c>
      <c r="O29" s="248"/>
      <c r="P29" s="248"/>
      <c r="Q29" s="248">
        <f>P29*6</f>
        <v>0</v>
      </c>
      <c r="R29" s="248"/>
      <c r="S29" s="248"/>
      <c r="T29" s="248">
        <f>S29*6</f>
        <v>0</v>
      </c>
      <c r="U29" s="248">
        <f t="shared" si="5"/>
        <v>0</v>
      </c>
      <c r="V29" s="247">
        <f>U29+U30+U31+U32</f>
        <v>0</v>
      </c>
    </row>
    <row r="30" ht="28" customHeight="1" spans="1:21">
      <c r="A30" s="250"/>
      <c r="B30" s="250" t="s">
        <v>160</v>
      </c>
      <c r="C30" s="248"/>
      <c r="D30" s="248"/>
      <c r="E30" s="248">
        <f>D30*2</f>
        <v>0</v>
      </c>
      <c r="F30" s="248"/>
      <c r="G30" s="248"/>
      <c r="H30" s="248">
        <f>G30*2</f>
        <v>0</v>
      </c>
      <c r="I30" s="248"/>
      <c r="J30" s="248"/>
      <c r="K30" s="248">
        <f>J30*2</f>
        <v>0</v>
      </c>
      <c r="L30" s="248"/>
      <c r="M30" s="248"/>
      <c r="N30" s="248">
        <f>M30*2</f>
        <v>0</v>
      </c>
      <c r="O30" s="248"/>
      <c r="P30" s="248"/>
      <c r="Q30" s="248">
        <f>P30*2</f>
        <v>0</v>
      </c>
      <c r="R30" s="248"/>
      <c r="S30" s="248"/>
      <c r="T30" s="248">
        <f>S30*2</f>
        <v>0</v>
      </c>
      <c r="U30" s="248">
        <f t="shared" si="5"/>
        <v>0</v>
      </c>
    </row>
    <row r="31" ht="28" customHeight="1" spans="1:21">
      <c r="A31" s="250"/>
      <c r="B31" s="250" t="s">
        <v>161</v>
      </c>
      <c r="C31" s="248"/>
      <c r="D31" s="248"/>
      <c r="E31" s="248">
        <f>D31*2</f>
        <v>0</v>
      </c>
      <c r="F31" s="248"/>
      <c r="G31" s="248"/>
      <c r="H31" s="248">
        <f>G31*6</f>
        <v>0</v>
      </c>
      <c r="I31" s="248"/>
      <c r="J31" s="248"/>
      <c r="K31" s="248">
        <f>J31*2</f>
        <v>0</v>
      </c>
      <c r="L31" s="248"/>
      <c r="M31" s="248"/>
      <c r="N31" s="248">
        <f>M31*2</f>
        <v>0</v>
      </c>
      <c r="O31" s="248"/>
      <c r="P31" s="248"/>
      <c r="Q31" s="248">
        <f>P31*2</f>
        <v>0</v>
      </c>
      <c r="R31" s="248"/>
      <c r="S31" s="248"/>
      <c r="T31" s="248">
        <f>S31*2</f>
        <v>0</v>
      </c>
      <c r="U31" s="248">
        <f t="shared" si="5"/>
        <v>0</v>
      </c>
    </row>
    <row r="32" ht="28" customHeight="1" spans="1:21">
      <c r="A32" s="250"/>
      <c r="B32" s="250" t="s">
        <v>162</v>
      </c>
      <c r="C32" s="248"/>
      <c r="D32" s="248"/>
      <c r="E32" s="248">
        <f>D32*2</f>
        <v>0</v>
      </c>
      <c r="F32" s="248"/>
      <c r="G32" s="248"/>
      <c r="H32" s="248">
        <f>G32*2</f>
        <v>0</v>
      </c>
      <c r="I32" s="248"/>
      <c r="J32" s="248"/>
      <c r="K32" s="248">
        <f>J32*2</f>
        <v>0</v>
      </c>
      <c r="L32" s="248"/>
      <c r="M32" s="248"/>
      <c r="N32" s="248">
        <f>M32*2</f>
        <v>0</v>
      </c>
      <c r="O32" s="248"/>
      <c r="P32" s="248"/>
      <c r="Q32" s="248">
        <f>P32*2</f>
        <v>0</v>
      </c>
      <c r="R32" s="248"/>
      <c r="S32" s="248"/>
      <c r="T32" s="248">
        <f>S32*2</f>
        <v>0</v>
      </c>
      <c r="U32" s="248">
        <f t="shared" si="5"/>
        <v>0</v>
      </c>
    </row>
    <row r="33" s="246" customFormat="1" ht="28" customHeight="1" spans="1:22">
      <c r="A33" s="252" t="s">
        <v>30</v>
      </c>
      <c r="B33" s="252" t="s">
        <v>159</v>
      </c>
      <c r="C33" s="253"/>
      <c r="D33" s="253"/>
      <c r="E33" s="253">
        <f>D33*6</f>
        <v>0</v>
      </c>
      <c r="F33" s="253"/>
      <c r="G33" s="253"/>
      <c r="H33" s="253">
        <f>G33*2</f>
        <v>0</v>
      </c>
      <c r="I33" s="253"/>
      <c r="J33" s="253"/>
      <c r="K33" s="253">
        <f>J33*6</f>
        <v>0</v>
      </c>
      <c r="L33" s="253"/>
      <c r="M33" s="253"/>
      <c r="N33" s="253">
        <f>M33*6</f>
        <v>0</v>
      </c>
      <c r="O33" s="253"/>
      <c r="P33" s="253"/>
      <c r="Q33" s="253">
        <f>P33*6</f>
        <v>0</v>
      </c>
      <c r="R33" s="253"/>
      <c r="S33" s="253"/>
      <c r="T33" s="253">
        <f>S33*6</f>
        <v>0</v>
      </c>
      <c r="U33" s="253">
        <f t="shared" si="5"/>
        <v>0</v>
      </c>
      <c r="V33" s="246">
        <f>U33+U34+U35+U36</f>
        <v>0</v>
      </c>
    </row>
    <row r="34" s="246" customFormat="1" ht="28" customHeight="1" spans="1:21">
      <c r="A34" s="252"/>
      <c r="B34" s="252" t="s">
        <v>160</v>
      </c>
      <c r="C34" s="253"/>
      <c r="D34" s="253"/>
      <c r="E34" s="253">
        <f>D34*2</f>
        <v>0</v>
      </c>
      <c r="F34" s="253"/>
      <c r="G34" s="253"/>
      <c r="H34" s="253">
        <f>G34*2</f>
        <v>0</v>
      </c>
      <c r="I34" s="253"/>
      <c r="J34" s="253"/>
      <c r="K34" s="253">
        <f>J34*2</f>
        <v>0</v>
      </c>
      <c r="L34" s="253"/>
      <c r="M34" s="253"/>
      <c r="N34" s="253">
        <f>M34*2</f>
        <v>0</v>
      </c>
      <c r="O34" s="253"/>
      <c r="P34" s="253"/>
      <c r="Q34" s="253">
        <f>P34*2</f>
        <v>0</v>
      </c>
      <c r="R34" s="253"/>
      <c r="S34" s="253"/>
      <c r="T34" s="253">
        <f>S34*2</f>
        <v>0</v>
      </c>
      <c r="U34" s="253">
        <f t="shared" si="5"/>
        <v>0</v>
      </c>
    </row>
    <row r="35" s="246" customFormat="1" ht="28" customHeight="1" spans="1:21">
      <c r="A35" s="252"/>
      <c r="B35" s="252" t="s">
        <v>161</v>
      </c>
      <c r="C35" s="253"/>
      <c r="D35" s="253"/>
      <c r="E35" s="253">
        <f>D35*2</f>
        <v>0</v>
      </c>
      <c r="F35" s="253"/>
      <c r="G35" s="253"/>
      <c r="H35" s="253">
        <f>G35*6</f>
        <v>0</v>
      </c>
      <c r="I35" s="253"/>
      <c r="J35" s="253"/>
      <c r="K35" s="253">
        <f>J35*2</f>
        <v>0</v>
      </c>
      <c r="L35" s="253"/>
      <c r="M35" s="253"/>
      <c r="N35" s="253">
        <f>M35*2</f>
        <v>0</v>
      </c>
      <c r="O35" s="253"/>
      <c r="P35" s="253"/>
      <c r="Q35" s="253">
        <f>P35*2</f>
        <v>0</v>
      </c>
      <c r="R35" s="253"/>
      <c r="S35" s="253"/>
      <c r="T35" s="253">
        <f>S35*2</f>
        <v>0</v>
      </c>
      <c r="U35" s="253">
        <f t="shared" si="5"/>
        <v>0</v>
      </c>
    </row>
    <row r="36" s="246" customFormat="1" ht="28" customHeight="1" spans="1:21">
      <c r="A36" s="252"/>
      <c r="B36" s="252" t="s">
        <v>162</v>
      </c>
      <c r="C36" s="253"/>
      <c r="D36" s="253"/>
      <c r="E36" s="253">
        <f>D36*2</f>
        <v>0</v>
      </c>
      <c r="F36" s="253"/>
      <c r="G36" s="253"/>
      <c r="H36" s="253">
        <f>G36*2</f>
        <v>0</v>
      </c>
      <c r="I36" s="253"/>
      <c r="J36" s="253"/>
      <c r="K36" s="253">
        <f>J36*2</f>
        <v>0</v>
      </c>
      <c r="L36" s="253"/>
      <c r="M36" s="253"/>
      <c r="N36" s="253">
        <f>M36*2</f>
        <v>0</v>
      </c>
      <c r="O36" s="253"/>
      <c r="P36" s="253"/>
      <c r="Q36" s="253">
        <f>P36*2</f>
        <v>0</v>
      </c>
      <c r="R36" s="253"/>
      <c r="S36" s="253"/>
      <c r="T36" s="253">
        <f>S36*2</f>
        <v>0</v>
      </c>
      <c r="U36" s="253">
        <f t="shared" si="5"/>
        <v>0</v>
      </c>
    </row>
    <row r="37" ht="28" customHeight="1" spans="1:22">
      <c r="A37" s="250" t="s">
        <v>31</v>
      </c>
      <c r="B37" s="250" t="s">
        <v>159</v>
      </c>
      <c r="C37" s="248"/>
      <c r="D37" s="248"/>
      <c r="E37" s="248">
        <f>D37*6</f>
        <v>0</v>
      </c>
      <c r="F37" s="248"/>
      <c r="G37" s="248"/>
      <c r="H37" s="248">
        <f>G37*2</f>
        <v>0</v>
      </c>
      <c r="I37" s="248"/>
      <c r="J37" s="248"/>
      <c r="K37" s="248">
        <f>J37*6</f>
        <v>0</v>
      </c>
      <c r="L37" s="248"/>
      <c r="M37" s="248"/>
      <c r="N37" s="248">
        <f>M37*6</f>
        <v>0</v>
      </c>
      <c r="O37" s="248"/>
      <c r="P37" s="248"/>
      <c r="Q37" s="248">
        <f>P37*6</f>
        <v>0</v>
      </c>
      <c r="R37" s="248"/>
      <c r="S37" s="248"/>
      <c r="T37" s="248">
        <f>S37*6</f>
        <v>0</v>
      </c>
      <c r="U37" s="248">
        <f t="shared" si="5"/>
        <v>0</v>
      </c>
      <c r="V37" s="247">
        <f>U37+U38+U39+U40</f>
        <v>2</v>
      </c>
    </row>
    <row r="38" ht="28" customHeight="1" spans="1:21">
      <c r="A38" s="250"/>
      <c r="B38" s="250" t="s">
        <v>160</v>
      </c>
      <c r="C38" s="248"/>
      <c r="D38" s="248"/>
      <c r="E38" s="248">
        <f>D38*2</f>
        <v>0</v>
      </c>
      <c r="F38" s="248"/>
      <c r="G38" s="248"/>
      <c r="H38" s="248">
        <f>G38*2</f>
        <v>0</v>
      </c>
      <c r="I38" s="248"/>
      <c r="J38" s="248"/>
      <c r="K38" s="248">
        <f>J38*2</f>
        <v>0</v>
      </c>
      <c r="L38" s="248"/>
      <c r="M38" s="248"/>
      <c r="N38" s="248">
        <f>M38*2</f>
        <v>0</v>
      </c>
      <c r="O38" s="254" t="s">
        <v>167</v>
      </c>
      <c r="P38" s="248">
        <v>1</v>
      </c>
      <c r="Q38" s="248">
        <f>P38*2</f>
        <v>2</v>
      </c>
      <c r="R38" s="248"/>
      <c r="S38" s="248"/>
      <c r="T38" s="248">
        <f>S38*2</f>
        <v>0</v>
      </c>
      <c r="U38" s="248">
        <f t="shared" ref="U38:U72" si="6">E38+H38+K38+N38+T38+Q38</f>
        <v>2</v>
      </c>
    </row>
    <row r="39" ht="28" customHeight="1" spans="1:21">
      <c r="A39" s="250"/>
      <c r="B39" s="250" t="s">
        <v>161</v>
      </c>
      <c r="C39" s="248"/>
      <c r="D39" s="248"/>
      <c r="E39" s="248">
        <f>D39*2</f>
        <v>0</v>
      </c>
      <c r="F39" s="248"/>
      <c r="G39" s="248"/>
      <c r="H39" s="248">
        <f>G39*6</f>
        <v>0</v>
      </c>
      <c r="I39" s="248"/>
      <c r="J39" s="248"/>
      <c r="K39" s="248">
        <f>J39*2</f>
        <v>0</v>
      </c>
      <c r="L39" s="248"/>
      <c r="M39" s="248"/>
      <c r="N39" s="248">
        <f>M39*2</f>
        <v>0</v>
      </c>
      <c r="O39" s="248"/>
      <c r="P39" s="248"/>
      <c r="Q39" s="248">
        <f>P39*2</f>
        <v>0</v>
      </c>
      <c r="R39" s="248"/>
      <c r="S39" s="248"/>
      <c r="T39" s="248">
        <f>S39*2</f>
        <v>0</v>
      </c>
      <c r="U39" s="248">
        <f t="shared" si="6"/>
        <v>0</v>
      </c>
    </row>
    <row r="40" ht="28" customHeight="1" spans="1:21">
      <c r="A40" s="250"/>
      <c r="B40" s="250" t="s">
        <v>162</v>
      </c>
      <c r="C40" s="248"/>
      <c r="D40" s="248"/>
      <c r="E40" s="248">
        <f>D40*2</f>
        <v>0</v>
      </c>
      <c r="F40" s="248"/>
      <c r="G40" s="248"/>
      <c r="H40" s="248">
        <f>G40*2</f>
        <v>0</v>
      </c>
      <c r="I40" s="248"/>
      <c r="J40" s="248"/>
      <c r="K40" s="248">
        <f>J40*2</f>
        <v>0</v>
      </c>
      <c r="L40" s="248"/>
      <c r="M40" s="248"/>
      <c r="N40" s="248">
        <f>M40*2</f>
        <v>0</v>
      </c>
      <c r="O40" s="248"/>
      <c r="P40" s="248"/>
      <c r="Q40" s="248">
        <f>P40*2</f>
        <v>0</v>
      </c>
      <c r="R40" s="248"/>
      <c r="S40" s="248"/>
      <c r="T40" s="248">
        <f>S40*2</f>
        <v>0</v>
      </c>
      <c r="U40" s="248">
        <f t="shared" si="6"/>
        <v>0</v>
      </c>
    </row>
    <row r="41" ht="28" customHeight="1" spans="1:22">
      <c r="A41" s="250" t="s">
        <v>32</v>
      </c>
      <c r="B41" s="250" t="s">
        <v>159</v>
      </c>
      <c r="C41" s="248"/>
      <c r="D41" s="248"/>
      <c r="E41" s="248">
        <f>D41*6</f>
        <v>0</v>
      </c>
      <c r="F41" s="248"/>
      <c r="G41" s="248"/>
      <c r="H41" s="248">
        <f>G41*2</f>
        <v>0</v>
      </c>
      <c r="I41" s="248"/>
      <c r="J41" s="248"/>
      <c r="K41" s="248">
        <f>J41*6</f>
        <v>0</v>
      </c>
      <c r="L41" s="248"/>
      <c r="M41" s="248"/>
      <c r="N41" s="248">
        <f>M41*6</f>
        <v>0</v>
      </c>
      <c r="O41" s="248"/>
      <c r="P41" s="248"/>
      <c r="Q41" s="248">
        <f>P41*6</f>
        <v>0</v>
      </c>
      <c r="R41" s="248"/>
      <c r="S41" s="248"/>
      <c r="T41" s="248">
        <f>S41*6</f>
        <v>0</v>
      </c>
      <c r="U41" s="248">
        <f t="shared" si="6"/>
        <v>0</v>
      </c>
      <c r="V41" s="247">
        <f>U41+U42+U43+U44</f>
        <v>0</v>
      </c>
    </row>
    <row r="42" ht="28" customHeight="1" spans="1:21">
      <c r="A42" s="250"/>
      <c r="B42" s="250" t="s">
        <v>160</v>
      </c>
      <c r="C42" s="248"/>
      <c r="D42" s="248"/>
      <c r="E42" s="248">
        <f>D42*2</f>
        <v>0</v>
      </c>
      <c r="F42" s="248"/>
      <c r="G42" s="248"/>
      <c r="H42" s="248">
        <f>G42*2</f>
        <v>0</v>
      </c>
      <c r="I42" s="248"/>
      <c r="J42" s="248"/>
      <c r="K42" s="248">
        <f>J42*2</f>
        <v>0</v>
      </c>
      <c r="L42" s="248"/>
      <c r="M42" s="248"/>
      <c r="N42" s="248">
        <f>M42*2</f>
        <v>0</v>
      </c>
      <c r="O42" s="248"/>
      <c r="P42" s="248"/>
      <c r="Q42" s="248">
        <f>P42*2</f>
        <v>0</v>
      </c>
      <c r="R42" s="248"/>
      <c r="S42" s="248"/>
      <c r="T42" s="248">
        <f>S42*2</f>
        <v>0</v>
      </c>
      <c r="U42" s="248">
        <f t="shared" si="6"/>
        <v>0</v>
      </c>
    </row>
    <row r="43" ht="28" customHeight="1" spans="1:21">
      <c r="A43" s="250"/>
      <c r="B43" s="250" t="s">
        <v>161</v>
      </c>
      <c r="C43" s="248"/>
      <c r="D43" s="248"/>
      <c r="E43" s="248">
        <f>D43*2</f>
        <v>0</v>
      </c>
      <c r="F43" s="248"/>
      <c r="G43" s="248"/>
      <c r="H43" s="248">
        <f>G43*6</f>
        <v>0</v>
      </c>
      <c r="I43" s="248"/>
      <c r="J43" s="248"/>
      <c r="K43" s="248">
        <f>J43*2</f>
        <v>0</v>
      </c>
      <c r="L43" s="248"/>
      <c r="M43" s="248"/>
      <c r="N43" s="248">
        <f>M43*2</f>
        <v>0</v>
      </c>
      <c r="O43" s="248"/>
      <c r="P43" s="248"/>
      <c r="Q43" s="248">
        <f>P43*2</f>
        <v>0</v>
      </c>
      <c r="R43" s="248"/>
      <c r="S43" s="248"/>
      <c r="T43" s="248">
        <f>S43*2</f>
        <v>0</v>
      </c>
      <c r="U43" s="248">
        <f t="shared" si="6"/>
        <v>0</v>
      </c>
    </row>
    <row r="44" ht="28" customHeight="1" spans="1:21">
      <c r="A44" s="250"/>
      <c r="B44" s="250" t="s">
        <v>162</v>
      </c>
      <c r="C44" s="248"/>
      <c r="D44" s="248"/>
      <c r="E44" s="248">
        <f>D44*2</f>
        <v>0</v>
      </c>
      <c r="F44" s="248"/>
      <c r="G44" s="248"/>
      <c r="H44" s="248">
        <f>G44*2</f>
        <v>0</v>
      </c>
      <c r="I44" s="248"/>
      <c r="J44" s="248"/>
      <c r="K44" s="248">
        <f>J44*2</f>
        <v>0</v>
      </c>
      <c r="L44" s="248"/>
      <c r="M44" s="248"/>
      <c r="N44" s="248">
        <f>M44*2</f>
        <v>0</v>
      </c>
      <c r="O44" s="248"/>
      <c r="P44" s="248"/>
      <c r="Q44" s="248">
        <f>P44*2</f>
        <v>0</v>
      </c>
      <c r="R44" s="248"/>
      <c r="S44" s="248"/>
      <c r="T44" s="248">
        <f>S44*2</f>
        <v>0</v>
      </c>
      <c r="U44" s="248">
        <f t="shared" si="6"/>
        <v>0</v>
      </c>
    </row>
    <row r="45" s="246" customFormat="1" ht="28" customHeight="1" spans="1:22">
      <c r="A45" s="252" t="s">
        <v>33</v>
      </c>
      <c r="B45" s="252" t="s">
        <v>159</v>
      </c>
      <c r="C45" s="253"/>
      <c r="D45" s="253"/>
      <c r="E45" s="253">
        <f>D45*6</f>
        <v>0</v>
      </c>
      <c r="F45" s="253"/>
      <c r="G45" s="253"/>
      <c r="H45" s="253">
        <f>G45*2</f>
        <v>0</v>
      </c>
      <c r="I45" s="253"/>
      <c r="J45" s="253"/>
      <c r="K45" s="253">
        <f>J45*6</f>
        <v>0</v>
      </c>
      <c r="L45" s="253"/>
      <c r="M45" s="253"/>
      <c r="N45" s="253">
        <f>M45*6</f>
        <v>0</v>
      </c>
      <c r="O45" s="253"/>
      <c r="P45" s="253"/>
      <c r="Q45" s="253">
        <f>P45*6</f>
        <v>0</v>
      </c>
      <c r="R45" s="253"/>
      <c r="S45" s="253"/>
      <c r="T45" s="253">
        <f>S45*6</f>
        <v>0</v>
      </c>
      <c r="U45" s="253">
        <f t="shared" si="6"/>
        <v>0</v>
      </c>
      <c r="V45" s="246">
        <f>U45+U46+U47+U48</f>
        <v>0</v>
      </c>
    </row>
    <row r="46" s="246" customFormat="1" ht="28" customHeight="1" spans="1:21">
      <c r="A46" s="252"/>
      <c r="B46" s="252" t="s">
        <v>160</v>
      </c>
      <c r="C46" s="253"/>
      <c r="D46" s="253"/>
      <c r="E46" s="253">
        <f>D46*2</f>
        <v>0</v>
      </c>
      <c r="F46" s="253"/>
      <c r="G46" s="253"/>
      <c r="H46" s="253">
        <f>G46*2</f>
        <v>0</v>
      </c>
      <c r="I46" s="253"/>
      <c r="J46" s="253"/>
      <c r="K46" s="253">
        <f>J46*2</f>
        <v>0</v>
      </c>
      <c r="L46" s="253"/>
      <c r="M46" s="253"/>
      <c r="N46" s="253">
        <f>M46*2</f>
        <v>0</v>
      </c>
      <c r="O46" s="253"/>
      <c r="P46" s="253"/>
      <c r="Q46" s="253">
        <f>P46*2</f>
        <v>0</v>
      </c>
      <c r="R46" s="253"/>
      <c r="S46" s="253"/>
      <c r="T46" s="253">
        <f>S46*2</f>
        <v>0</v>
      </c>
      <c r="U46" s="253">
        <f t="shared" si="6"/>
        <v>0</v>
      </c>
    </row>
    <row r="47" s="246" customFormat="1" ht="28" customHeight="1" spans="1:21">
      <c r="A47" s="252"/>
      <c r="B47" s="252" t="s">
        <v>161</v>
      </c>
      <c r="C47" s="253"/>
      <c r="D47" s="253"/>
      <c r="E47" s="253">
        <f>D47*2</f>
        <v>0</v>
      </c>
      <c r="F47" s="253"/>
      <c r="G47" s="253"/>
      <c r="H47" s="253">
        <f>G47*6</f>
        <v>0</v>
      </c>
      <c r="I47" s="253"/>
      <c r="J47" s="253"/>
      <c r="K47" s="253">
        <f>J47*2</f>
        <v>0</v>
      </c>
      <c r="L47" s="253"/>
      <c r="M47" s="253"/>
      <c r="N47" s="253">
        <f>M47*2</f>
        <v>0</v>
      </c>
      <c r="O47" s="253"/>
      <c r="P47" s="253"/>
      <c r="Q47" s="253">
        <f>P47*2</f>
        <v>0</v>
      </c>
      <c r="R47" s="253"/>
      <c r="S47" s="253"/>
      <c r="T47" s="253">
        <f>S47*2</f>
        <v>0</v>
      </c>
      <c r="U47" s="253">
        <f t="shared" si="6"/>
        <v>0</v>
      </c>
    </row>
    <row r="48" s="246" customFormat="1" ht="28" customHeight="1" spans="1:21">
      <c r="A48" s="252"/>
      <c r="B48" s="252" t="s">
        <v>162</v>
      </c>
      <c r="C48" s="253"/>
      <c r="D48" s="253"/>
      <c r="E48" s="253">
        <f>D48*2</f>
        <v>0</v>
      </c>
      <c r="F48" s="253"/>
      <c r="G48" s="253"/>
      <c r="H48" s="253">
        <f>G48*2</f>
        <v>0</v>
      </c>
      <c r="I48" s="253"/>
      <c r="J48" s="253"/>
      <c r="K48" s="253">
        <f>J48*2</f>
        <v>0</v>
      </c>
      <c r="L48" s="253"/>
      <c r="M48" s="253"/>
      <c r="N48" s="253">
        <f>M48*2</f>
        <v>0</v>
      </c>
      <c r="O48" s="253"/>
      <c r="P48" s="253"/>
      <c r="Q48" s="253">
        <f>P48*2</f>
        <v>0</v>
      </c>
      <c r="R48" s="253"/>
      <c r="S48" s="253"/>
      <c r="T48" s="253">
        <f>S48*2</f>
        <v>0</v>
      </c>
      <c r="U48" s="253">
        <f t="shared" si="6"/>
        <v>0</v>
      </c>
    </row>
    <row r="49" ht="28" customHeight="1" spans="1:22">
      <c r="A49" s="250" t="s">
        <v>34</v>
      </c>
      <c r="B49" s="250" t="s">
        <v>159</v>
      </c>
      <c r="C49" s="248"/>
      <c r="D49" s="248"/>
      <c r="E49" s="248">
        <f>D49*6</f>
        <v>0</v>
      </c>
      <c r="F49" s="248"/>
      <c r="G49" s="248"/>
      <c r="H49" s="248">
        <f>G49*2</f>
        <v>0</v>
      </c>
      <c r="I49" s="248"/>
      <c r="J49" s="248"/>
      <c r="K49" s="248">
        <f>J49*6</f>
        <v>0</v>
      </c>
      <c r="L49" s="248"/>
      <c r="M49" s="248"/>
      <c r="N49" s="248">
        <f>M49*6</f>
        <v>0</v>
      </c>
      <c r="O49" s="248"/>
      <c r="P49" s="248"/>
      <c r="Q49" s="248">
        <f>P49*6</f>
        <v>0</v>
      </c>
      <c r="R49" s="248"/>
      <c r="S49" s="248"/>
      <c r="T49" s="248">
        <f>S49*6</f>
        <v>0</v>
      </c>
      <c r="U49" s="248">
        <f t="shared" si="6"/>
        <v>0</v>
      </c>
      <c r="V49" s="247">
        <f>U49+U50+U51+U52</f>
        <v>2</v>
      </c>
    </row>
    <row r="50" ht="28" customHeight="1" spans="1:21">
      <c r="A50" s="250"/>
      <c r="B50" s="250" t="s">
        <v>160</v>
      </c>
      <c r="C50" s="248"/>
      <c r="D50" s="248"/>
      <c r="E50" s="248">
        <f>D50*2</f>
        <v>0</v>
      </c>
      <c r="F50" s="248"/>
      <c r="G50" s="248"/>
      <c r="H50" s="248">
        <f>G50*2</f>
        <v>0</v>
      </c>
      <c r="I50" s="254" t="s">
        <v>168</v>
      </c>
      <c r="J50" s="248">
        <v>1</v>
      </c>
      <c r="K50" s="248">
        <f>J50*2</f>
        <v>2</v>
      </c>
      <c r="L50" s="248"/>
      <c r="M50" s="248"/>
      <c r="N50" s="248">
        <f>M50*2</f>
        <v>0</v>
      </c>
      <c r="O50" s="248"/>
      <c r="P50" s="248"/>
      <c r="Q50" s="248">
        <f>P50*2</f>
        <v>0</v>
      </c>
      <c r="R50" s="248"/>
      <c r="S50" s="248"/>
      <c r="T50" s="248">
        <f>S50*2</f>
        <v>0</v>
      </c>
      <c r="U50" s="248">
        <f t="shared" si="6"/>
        <v>2</v>
      </c>
    </row>
    <row r="51" ht="28" customHeight="1" spans="1:21">
      <c r="A51" s="250"/>
      <c r="B51" s="250" t="s">
        <v>161</v>
      </c>
      <c r="C51" s="248"/>
      <c r="D51" s="248"/>
      <c r="E51" s="248">
        <f>D51*2</f>
        <v>0</v>
      </c>
      <c r="F51" s="248"/>
      <c r="G51" s="248"/>
      <c r="H51" s="248">
        <f>G51*6</f>
        <v>0</v>
      </c>
      <c r="I51" s="248"/>
      <c r="J51" s="248"/>
      <c r="K51" s="248">
        <f>J51*2</f>
        <v>0</v>
      </c>
      <c r="L51" s="248"/>
      <c r="M51" s="248"/>
      <c r="N51" s="248">
        <f>M51*2</f>
        <v>0</v>
      </c>
      <c r="O51" s="248"/>
      <c r="P51" s="248"/>
      <c r="Q51" s="248">
        <f>P51*2</f>
        <v>0</v>
      </c>
      <c r="R51" s="248"/>
      <c r="S51" s="248"/>
      <c r="T51" s="248">
        <f>S51*2</f>
        <v>0</v>
      </c>
      <c r="U51" s="248">
        <f t="shared" si="6"/>
        <v>0</v>
      </c>
    </row>
    <row r="52" ht="28" customHeight="1" spans="1:21">
      <c r="A52" s="250"/>
      <c r="B52" s="250" t="s">
        <v>162</v>
      </c>
      <c r="C52" s="248"/>
      <c r="D52" s="248"/>
      <c r="E52" s="248">
        <f>D52*2</f>
        <v>0</v>
      </c>
      <c r="F52" s="248"/>
      <c r="G52" s="248"/>
      <c r="H52" s="248">
        <f>G52*2</f>
        <v>0</v>
      </c>
      <c r="I52" s="248"/>
      <c r="J52" s="248"/>
      <c r="K52" s="248">
        <f>J52*2</f>
        <v>0</v>
      </c>
      <c r="L52" s="248"/>
      <c r="M52" s="248"/>
      <c r="N52" s="248">
        <f>M52*2</f>
        <v>0</v>
      </c>
      <c r="O52" s="248"/>
      <c r="P52" s="248"/>
      <c r="Q52" s="248">
        <f>P52*2</f>
        <v>0</v>
      </c>
      <c r="R52" s="248"/>
      <c r="S52" s="248"/>
      <c r="T52" s="248">
        <f>S52*2</f>
        <v>0</v>
      </c>
      <c r="U52" s="248">
        <f t="shared" si="6"/>
        <v>0</v>
      </c>
    </row>
    <row r="53" ht="28" customHeight="1" spans="1:22">
      <c r="A53" s="250" t="s">
        <v>35</v>
      </c>
      <c r="B53" s="250" t="s">
        <v>159</v>
      </c>
      <c r="C53" s="248"/>
      <c r="D53" s="248"/>
      <c r="E53" s="248">
        <f>D53*6</f>
        <v>0</v>
      </c>
      <c r="F53" s="248"/>
      <c r="G53" s="248"/>
      <c r="H53" s="248">
        <f>G53*2</f>
        <v>0</v>
      </c>
      <c r="I53" s="248"/>
      <c r="J53" s="248"/>
      <c r="K53" s="248">
        <f>J53*6</f>
        <v>0</v>
      </c>
      <c r="L53" s="248"/>
      <c r="M53" s="248"/>
      <c r="N53" s="248">
        <f>M53*6</f>
        <v>0</v>
      </c>
      <c r="O53" s="248"/>
      <c r="P53" s="248"/>
      <c r="Q53" s="248">
        <f>P53*6</f>
        <v>0</v>
      </c>
      <c r="R53" s="248"/>
      <c r="S53" s="248"/>
      <c r="T53" s="248">
        <f>S53*6</f>
        <v>0</v>
      </c>
      <c r="U53" s="248">
        <f t="shared" si="6"/>
        <v>0</v>
      </c>
      <c r="V53" s="247">
        <f>U53+U54+U55+U56</f>
        <v>0</v>
      </c>
    </row>
    <row r="54" ht="28" customHeight="1" spans="1:21">
      <c r="A54" s="250"/>
      <c r="B54" s="250" t="s">
        <v>160</v>
      </c>
      <c r="C54" s="248"/>
      <c r="D54" s="248"/>
      <c r="E54" s="248">
        <f>D54*2</f>
        <v>0</v>
      </c>
      <c r="F54" s="248"/>
      <c r="G54" s="248"/>
      <c r="H54" s="248">
        <f>G54*2</f>
        <v>0</v>
      </c>
      <c r="I54" s="248"/>
      <c r="J54" s="248"/>
      <c r="K54" s="248">
        <f>J54*2</f>
        <v>0</v>
      </c>
      <c r="L54" s="248"/>
      <c r="M54" s="248"/>
      <c r="N54" s="248">
        <f>M54*2</f>
        <v>0</v>
      </c>
      <c r="O54" s="248"/>
      <c r="P54" s="248"/>
      <c r="Q54" s="248">
        <f>P54*2</f>
        <v>0</v>
      </c>
      <c r="R54" s="248"/>
      <c r="S54" s="248"/>
      <c r="T54" s="248">
        <f>S54*2</f>
        <v>0</v>
      </c>
      <c r="U54" s="248">
        <f t="shared" si="6"/>
        <v>0</v>
      </c>
    </row>
    <row r="55" ht="28" customHeight="1" spans="1:21">
      <c r="A55" s="250"/>
      <c r="B55" s="250" t="s">
        <v>161</v>
      </c>
      <c r="C55" s="248"/>
      <c r="D55" s="248"/>
      <c r="E55" s="248">
        <f>D55*2</f>
        <v>0</v>
      </c>
      <c r="F55" s="248"/>
      <c r="G55" s="248"/>
      <c r="H55" s="248">
        <f>G55*6</f>
        <v>0</v>
      </c>
      <c r="I55" s="248"/>
      <c r="J55" s="248"/>
      <c r="K55" s="248">
        <f>J55*2</f>
        <v>0</v>
      </c>
      <c r="L55" s="248"/>
      <c r="M55" s="248"/>
      <c r="N55" s="248">
        <f>M55*2</f>
        <v>0</v>
      </c>
      <c r="O55" s="248"/>
      <c r="P55" s="248"/>
      <c r="Q55" s="248">
        <f>P55*2</f>
        <v>0</v>
      </c>
      <c r="R55" s="248"/>
      <c r="S55" s="248"/>
      <c r="T55" s="248">
        <f>S55*2</f>
        <v>0</v>
      </c>
      <c r="U55" s="248">
        <f t="shared" si="6"/>
        <v>0</v>
      </c>
    </row>
    <row r="56" ht="28" customHeight="1" spans="1:21">
      <c r="A56" s="250"/>
      <c r="B56" s="250" t="s">
        <v>162</v>
      </c>
      <c r="C56" s="248"/>
      <c r="D56" s="248"/>
      <c r="E56" s="248">
        <f>D56*2</f>
        <v>0</v>
      </c>
      <c r="F56" s="248"/>
      <c r="G56" s="248"/>
      <c r="H56" s="248">
        <f>G56*2</f>
        <v>0</v>
      </c>
      <c r="I56" s="248"/>
      <c r="J56" s="248"/>
      <c r="K56" s="248">
        <f>J56*2</f>
        <v>0</v>
      </c>
      <c r="L56" s="248"/>
      <c r="M56" s="248"/>
      <c r="N56" s="248">
        <f>M56*2</f>
        <v>0</v>
      </c>
      <c r="O56" s="248"/>
      <c r="P56" s="248"/>
      <c r="Q56" s="248">
        <f>P56*2</f>
        <v>0</v>
      </c>
      <c r="R56" s="248"/>
      <c r="S56" s="248"/>
      <c r="T56" s="248">
        <f>S56*2</f>
        <v>0</v>
      </c>
      <c r="U56" s="248">
        <f t="shared" si="6"/>
        <v>0</v>
      </c>
    </row>
    <row r="57" s="246" customFormat="1" ht="28" customHeight="1" spans="1:22">
      <c r="A57" s="252" t="s">
        <v>36</v>
      </c>
      <c r="B57" s="252" t="s">
        <v>159</v>
      </c>
      <c r="C57" s="253"/>
      <c r="D57" s="253"/>
      <c r="E57" s="253">
        <f>D57*6</f>
        <v>0</v>
      </c>
      <c r="F57" s="253"/>
      <c r="G57" s="253"/>
      <c r="H57" s="253">
        <f>G57*6</f>
        <v>0</v>
      </c>
      <c r="I57" s="253"/>
      <c r="J57" s="253"/>
      <c r="K57" s="253">
        <f>J57*6</f>
        <v>0</v>
      </c>
      <c r="L57" s="253"/>
      <c r="M57" s="253"/>
      <c r="N57" s="253">
        <f>M57*6</f>
        <v>0</v>
      </c>
      <c r="O57" s="253"/>
      <c r="P57" s="253"/>
      <c r="Q57" s="253">
        <f>P57*6</f>
        <v>0</v>
      </c>
      <c r="R57" s="253"/>
      <c r="S57" s="253"/>
      <c r="T57" s="253">
        <f>S57*6</f>
        <v>0</v>
      </c>
      <c r="U57" s="253">
        <f t="shared" si="6"/>
        <v>0</v>
      </c>
      <c r="V57" s="246">
        <f>U57+U58+U59+U60</f>
        <v>0</v>
      </c>
    </row>
    <row r="58" s="246" customFormat="1" ht="28" customHeight="1" spans="1:21">
      <c r="A58" s="252"/>
      <c r="B58" s="252" t="s">
        <v>160</v>
      </c>
      <c r="C58" s="253"/>
      <c r="D58" s="253"/>
      <c r="E58" s="253">
        <f>D58*2</f>
        <v>0</v>
      </c>
      <c r="F58" s="253"/>
      <c r="G58" s="253"/>
      <c r="H58" s="253">
        <f>G58*2</f>
        <v>0</v>
      </c>
      <c r="I58" s="253"/>
      <c r="J58" s="253"/>
      <c r="K58" s="253">
        <f>J58*2</f>
        <v>0</v>
      </c>
      <c r="L58" s="253"/>
      <c r="M58" s="253"/>
      <c r="N58" s="253">
        <f>M58*2</f>
        <v>0</v>
      </c>
      <c r="O58" s="253"/>
      <c r="P58" s="253"/>
      <c r="Q58" s="253">
        <f>P58*2</f>
        <v>0</v>
      </c>
      <c r="R58" s="253"/>
      <c r="S58" s="253"/>
      <c r="T58" s="253">
        <f>S58*2</f>
        <v>0</v>
      </c>
      <c r="U58" s="253">
        <f t="shared" si="6"/>
        <v>0</v>
      </c>
    </row>
    <row r="59" s="246" customFormat="1" ht="28" customHeight="1" spans="1:21">
      <c r="A59" s="252"/>
      <c r="B59" s="252" t="s">
        <v>161</v>
      </c>
      <c r="C59" s="253"/>
      <c r="D59" s="253"/>
      <c r="E59" s="253">
        <f>D59*2</f>
        <v>0</v>
      </c>
      <c r="F59" s="253"/>
      <c r="G59" s="253"/>
      <c r="H59" s="253">
        <f>G59*2</f>
        <v>0</v>
      </c>
      <c r="I59" s="253"/>
      <c r="J59" s="253"/>
      <c r="K59" s="253">
        <f>J59*2</f>
        <v>0</v>
      </c>
      <c r="L59" s="253"/>
      <c r="M59" s="253"/>
      <c r="N59" s="253">
        <f>M59*2</f>
        <v>0</v>
      </c>
      <c r="O59" s="253"/>
      <c r="P59" s="253"/>
      <c r="Q59" s="253">
        <f>P59*2</f>
        <v>0</v>
      </c>
      <c r="R59" s="253"/>
      <c r="S59" s="253"/>
      <c r="T59" s="253">
        <f>S59*2</f>
        <v>0</v>
      </c>
      <c r="U59" s="253">
        <f t="shared" si="6"/>
        <v>0</v>
      </c>
    </row>
    <row r="60" s="246" customFormat="1" ht="28" customHeight="1" spans="1:21">
      <c r="A60" s="252"/>
      <c r="B60" s="252" t="s">
        <v>162</v>
      </c>
      <c r="C60" s="253"/>
      <c r="D60" s="253"/>
      <c r="E60" s="253">
        <f>D60*2</f>
        <v>0</v>
      </c>
      <c r="F60" s="253"/>
      <c r="G60" s="253"/>
      <c r="H60" s="253">
        <f>G60*2</f>
        <v>0</v>
      </c>
      <c r="I60" s="253"/>
      <c r="J60" s="253"/>
      <c r="K60" s="253">
        <f>J60*2</f>
        <v>0</v>
      </c>
      <c r="L60" s="253"/>
      <c r="M60" s="253"/>
      <c r="N60" s="253">
        <f>M60*2</f>
        <v>0</v>
      </c>
      <c r="O60" s="253"/>
      <c r="P60" s="253"/>
      <c r="Q60" s="253">
        <f>P60*2</f>
        <v>0</v>
      </c>
      <c r="R60" s="253"/>
      <c r="S60" s="253"/>
      <c r="T60" s="253">
        <f>S60*2</f>
        <v>0</v>
      </c>
      <c r="U60" s="253">
        <f t="shared" si="6"/>
        <v>0</v>
      </c>
    </row>
    <row r="61" ht="28" customHeight="1" spans="1:22">
      <c r="A61" s="250" t="s">
        <v>37</v>
      </c>
      <c r="B61" s="250" t="s">
        <v>159</v>
      </c>
      <c r="C61" s="248"/>
      <c r="D61" s="248"/>
      <c r="E61" s="248">
        <f>D61*6</f>
        <v>0</v>
      </c>
      <c r="F61" s="248"/>
      <c r="G61" s="248"/>
      <c r="H61" s="248">
        <f>G61*6</f>
        <v>0</v>
      </c>
      <c r="I61" s="248"/>
      <c r="J61" s="248"/>
      <c r="K61" s="248">
        <f>J61*6</f>
        <v>0</v>
      </c>
      <c r="L61" s="248"/>
      <c r="M61" s="248"/>
      <c r="N61" s="248">
        <f>M61*6</f>
        <v>0</v>
      </c>
      <c r="O61" s="248"/>
      <c r="P61" s="248"/>
      <c r="Q61" s="248">
        <f>P61*6</f>
        <v>0</v>
      </c>
      <c r="R61" s="248"/>
      <c r="S61" s="248"/>
      <c r="T61" s="248">
        <f>S61*6</f>
        <v>0</v>
      </c>
      <c r="U61" s="248">
        <f t="shared" si="6"/>
        <v>0</v>
      </c>
      <c r="V61" s="247">
        <f>U61+U62+U63+U64</f>
        <v>0</v>
      </c>
    </row>
    <row r="62" ht="28" customHeight="1" spans="1:21">
      <c r="A62" s="250"/>
      <c r="B62" s="250" t="s">
        <v>160</v>
      </c>
      <c r="C62" s="248"/>
      <c r="D62" s="248"/>
      <c r="E62" s="248">
        <f>D62*2</f>
        <v>0</v>
      </c>
      <c r="F62" s="248"/>
      <c r="G62" s="248"/>
      <c r="H62" s="248">
        <f>G62*2</f>
        <v>0</v>
      </c>
      <c r="I62" s="248"/>
      <c r="J62" s="248"/>
      <c r="K62" s="248">
        <f>J62*2</f>
        <v>0</v>
      </c>
      <c r="L62" s="248"/>
      <c r="M62" s="248"/>
      <c r="N62" s="248">
        <f>M62*2</f>
        <v>0</v>
      </c>
      <c r="O62" s="248"/>
      <c r="P62" s="248"/>
      <c r="Q62" s="248">
        <f>P62*2</f>
        <v>0</v>
      </c>
      <c r="R62" s="248"/>
      <c r="S62" s="248"/>
      <c r="T62" s="248">
        <f>S62*2</f>
        <v>0</v>
      </c>
      <c r="U62" s="248">
        <f t="shared" si="6"/>
        <v>0</v>
      </c>
    </row>
    <row r="63" ht="28" customHeight="1" spans="1:21">
      <c r="A63" s="250"/>
      <c r="B63" s="250" t="s">
        <v>161</v>
      </c>
      <c r="C63" s="248"/>
      <c r="D63" s="248"/>
      <c r="E63" s="248">
        <f>D63*2</f>
        <v>0</v>
      </c>
      <c r="F63" s="248"/>
      <c r="G63" s="248"/>
      <c r="H63" s="248">
        <f>G63*2</f>
        <v>0</v>
      </c>
      <c r="I63" s="248"/>
      <c r="J63" s="248"/>
      <c r="K63" s="248">
        <f>J63*2</f>
        <v>0</v>
      </c>
      <c r="L63" s="248"/>
      <c r="M63" s="248"/>
      <c r="N63" s="248">
        <f>M63*2</f>
        <v>0</v>
      </c>
      <c r="O63" s="248"/>
      <c r="P63" s="248"/>
      <c r="Q63" s="248">
        <f>P63*2</f>
        <v>0</v>
      </c>
      <c r="R63" s="248"/>
      <c r="S63" s="248"/>
      <c r="T63" s="248">
        <f>S63*2</f>
        <v>0</v>
      </c>
      <c r="U63" s="248">
        <f t="shared" si="6"/>
        <v>0</v>
      </c>
    </row>
    <row r="64" ht="28" customHeight="1" spans="1:21">
      <c r="A64" s="250"/>
      <c r="B64" s="250" t="s">
        <v>162</v>
      </c>
      <c r="C64" s="248"/>
      <c r="D64" s="248"/>
      <c r="E64" s="248">
        <f>D64*2</f>
        <v>0</v>
      </c>
      <c r="F64" s="248"/>
      <c r="G64" s="248"/>
      <c r="H64" s="248">
        <f>G64*2</f>
        <v>0</v>
      </c>
      <c r="I64" s="248"/>
      <c r="J64" s="248"/>
      <c r="K64" s="248">
        <f>J64*2</f>
        <v>0</v>
      </c>
      <c r="L64" s="248"/>
      <c r="M64" s="248"/>
      <c r="N64" s="248">
        <f>M64*2</f>
        <v>0</v>
      </c>
      <c r="O64" s="248"/>
      <c r="P64" s="248"/>
      <c r="Q64" s="248">
        <f>P64*2</f>
        <v>0</v>
      </c>
      <c r="R64" s="248"/>
      <c r="S64" s="248"/>
      <c r="T64" s="248">
        <f>S64*2</f>
        <v>0</v>
      </c>
      <c r="U64" s="248">
        <f t="shared" si="6"/>
        <v>0</v>
      </c>
    </row>
    <row r="65" ht="28" customHeight="1" spans="1:22">
      <c r="A65" s="250" t="s">
        <v>38</v>
      </c>
      <c r="B65" s="250" t="s">
        <v>159</v>
      </c>
      <c r="C65" s="248"/>
      <c r="D65" s="248"/>
      <c r="E65" s="248">
        <f>D65*6</f>
        <v>0</v>
      </c>
      <c r="F65" s="248"/>
      <c r="G65" s="248"/>
      <c r="H65" s="248">
        <f>G65*6</f>
        <v>0</v>
      </c>
      <c r="I65" s="248"/>
      <c r="J65" s="248"/>
      <c r="K65" s="248">
        <f>J65*6</f>
        <v>0</v>
      </c>
      <c r="L65" s="248"/>
      <c r="M65" s="248"/>
      <c r="N65" s="248">
        <f>M65*6</f>
        <v>0</v>
      </c>
      <c r="O65" s="248"/>
      <c r="P65" s="248"/>
      <c r="Q65" s="248">
        <f>P65*6</f>
        <v>0</v>
      </c>
      <c r="R65" s="248"/>
      <c r="S65" s="248"/>
      <c r="T65" s="248">
        <f>S65*6</f>
        <v>0</v>
      </c>
      <c r="U65" s="248">
        <f t="shared" si="6"/>
        <v>0</v>
      </c>
      <c r="V65" s="247">
        <f>U65+U66+U67+U68</f>
        <v>0</v>
      </c>
    </row>
    <row r="66" ht="28" customHeight="1" spans="1:21">
      <c r="A66" s="250"/>
      <c r="B66" s="250" t="s">
        <v>160</v>
      </c>
      <c r="C66" s="248"/>
      <c r="D66" s="248"/>
      <c r="E66" s="248">
        <f>D66*2</f>
        <v>0</v>
      </c>
      <c r="F66" s="248"/>
      <c r="G66" s="248"/>
      <c r="H66" s="248">
        <f>G66*2</f>
        <v>0</v>
      </c>
      <c r="I66" s="248"/>
      <c r="J66" s="248"/>
      <c r="K66" s="248">
        <f>J66*2</f>
        <v>0</v>
      </c>
      <c r="L66" s="248"/>
      <c r="M66" s="248"/>
      <c r="N66" s="248">
        <f>M66*2</f>
        <v>0</v>
      </c>
      <c r="O66" s="248"/>
      <c r="P66" s="248"/>
      <c r="Q66" s="248">
        <f>P66*2</f>
        <v>0</v>
      </c>
      <c r="R66" s="248"/>
      <c r="S66" s="248"/>
      <c r="T66" s="248">
        <f>S66*2</f>
        <v>0</v>
      </c>
      <c r="U66" s="248">
        <f t="shared" si="6"/>
        <v>0</v>
      </c>
    </row>
    <row r="67" ht="28" customHeight="1" spans="1:21">
      <c r="A67" s="250"/>
      <c r="B67" s="250" t="s">
        <v>161</v>
      </c>
      <c r="C67" s="248"/>
      <c r="D67" s="248"/>
      <c r="E67" s="248">
        <f>D67*2</f>
        <v>0</v>
      </c>
      <c r="F67" s="248"/>
      <c r="G67" s="248"/>
      <c r="H67" s="248">
        <f>G67*2</f>
        <v>0</v>
      </c>
      <c r="I67" s="248"/>
      <c r="J67" s="248"/>
      <c r="K67" s="248">
        <f>J67*2</f>
        <v>0</v>
      </c>
      <c r="L67" s="248"/>
      <c r="M67" s="248"/>
      <c r="N67" s="248">
        <f>M67*2</f>
        <v>0</v>
      </c>
      <c r="O67" s="248"/>
      <c r="P67" s="248"/>
      <c r="Q67" s="248">
        <f>P67*2</f>
        <v>0</v>
      </c>
      <c r="R67" s="248"/>
      <c r="S67" s="248"/>
      <c r="T67" s="248">
        <f>S67*2</f>
        <v>0</v>
      </c>
      <c r="U67" s="248">
        <f t="shared" si="6"/>
        <v>0</v>
      </c>
    </row>
    <row r="68" ht="28" customHeight="1" spans="1:21">
      <c r="A68" s="250"/>
      <c r="B68" s="250" t="s">
        <v>162</v>
      </c>
      <c r="C68" s="248"/>
      <c r="D68" s="248"/>
      <c r="E68" s="248">
        <f>D68*2</f>
        <v>0</v>
      </c>
      <c r="F68" s="248"/>
      <c r="G68" s="248"/>
      <c r="H68" s="248">
        <f>G68*2</f>
        <v>0</v>
      </c>
      <c r="I68" s="248"/>
      <c r="J68" s="248"/>
      <c r="K68" s="248">
        <f>J68*2</f>
        <v>0</v>
      </c>
      <c r="L68" s="248"/>
      <c r="M68" s="248"/>
      <c r="N68" s="248">
        <f>M68*2</f>
        <v>0</v>
      </c>
      <c r="O68" s="248"/>
      <c r="P68" s="248"/>
      <c r="Q68" s="248">
        <f>P68*2</f>
        <v>0</v>
      </c>
      <c r="R68" s="248"/>
      <c r="S68" s="248"/>
      <c r="T68" s="248">
        <f>S68*2</f>
        <v>0</v>
      </c>
      <c r="U68" s="248">
        <f t="shared" si="6"/>
        <v>0</v>
      </c>
    </row>
    <row r="69" ht="28" customHeight="1" spans="1:22">
      <c r="A69" s="250" t="s">
        <v>39</v>
      </c>
      <c r="B69" s="250" t="s">
        <v>159</v>
      </c>
      <c r="C69" s="248"/>
      <c r="D69" s="248"/>
      <c r="E69" s="248">
        <f>D69*6</f>
        <v>0</v>
      </c>
      <c r="F69" s="248"/>
      <c r="G69" s="248"/>
      <c r="H69" s="248">
        <f>G69*6</f>
        <v>0</v>
      </c>
      <c r="I69" s="248"/>
      <c r="J69" s="248"/>
      <c r="K69" s="248">
        <f>J69*6</f>
        <v>0</v>
      </c>
      <c r="L69" s="248"/>
      <c r="M69" s="248"/>
      <c r="N69" s="248">
        <f>M69*6</f>
        <v>0</v>
      </c>
      <c r="O69" s="248"/>
      <c r="P69" s="248"/>
      <c r="Q69" s="248">
        <f>P69*6</f>
        <v>0</v>
      </c>
      <c r="R69" s="248"/>
      <c r="S69" s="248"/>
      <c r="T69" s="248">
        <f>S69*6</f>
        <v>0</v>
      </c>
      <c r="U69" s="248">
        <f t="shared" si="6"/>
        <v>0</v>
      </c>
      <c r="V69" s="247">
        <f>U69+U70+U71+U72</f>
        <v>0</v>
      </c>
    </row>
    <row r="70" ht="28" customHeight="1" spans="1:21">
      <c r="A70" s="248"/>
      <c r="B70" s="250" t="s">
        <v>160</v>
      </c>
      <c r="C70" s="248"/>
      <c r="D70" s="248"/>
      <c r="E70" s="248">
        <f>D70*2</f>
        <v>0</v>
      </c>
      <c r="F70" s="248"/>
      <c r="G70" s="248"/>
      <c r="H70" s="248">
        <f>G70*2</f>
        <v>0</v>
      </c>
      <c r="I70" s="248"/>
      <c r="J70" s="248"/>
      <c r="K70" s="248">
        <f>J70*2</f>
        <v>0</v>
      </c>
      <c r="L70" s="248"/>
      <c r="M70" s="248"/>
      <c r="N70" s="248">
        <f>M70*2</f>
        <v>0</v>
      </c>
      <c r="O70" s="248"/>
      <c r="P70" s="248"/>
      <c r="Q70" s="248">
        <f>P70*2</f>
        <v>0</v>
      </c>
      <c r="R70" s="248"/>
      <c r="S70" s="248"/>
      <c r="T70" s="248">
        <f>S70*2</f>
        <v>0</v>
      </c>
      <c r="U70" s="248">
        <f t="shared" si="6"/>
        <v>0</v>
      </c>
    </row>
    <row r="71" ht="28" customHeight="1" spans="1:21">
      <c r="A71" s="248"/>
      <c r="B71" s="250" t="s">
        <v>161</v>
      </c>
      <c r="C71" s="248"/>
      <c r="D71" s="248"/>
      <c r="E71" s="248">
        <f>D71*2</f>
        <v>0</v>
      </c>
      <c r="F71" s="248"/>
      <c r="G71" s="248"/>
      <c r="H71" s="248">
        <f>G71*2</f>
        <v>0</v>
      </c>
      <c r="I71" s="248"/>
      <c r="J71" s="248"/>
      <c r="K71" s="248">
        <f>J71*2</f>
        <v>0</v>
      </c>
      <c r="L71" s="248"/>
      <c r="M71" s="248"/>
      <c r="N71" s="248">
        <f>M71*2</f>
        <v>0</v>
      </c>
      <c r="O71" s="248"/>
      <c r="P71" s="248"/>
      <c r="Q71" s="248">
        <f>P71*2</f>
        <v>0</v>
      </c>
      <c r="R71" s="248"/>
      <c r="S71" s="248"/>
      <c r="T71" s="248">
        <f>S71*2</f>
        <v>0</v>
      </c>
      <c r="U71" s="248">
        <f t="shared" si="6"/>
        <v>0</v>
      </c>
    </row>
    <row r="72" ht="28" customHeight="1" spans="1:21">
      <c r="A72" s="248"/>
      <c r="B72" s="250" t="s">
        <v>162</v>
      </c>
      <c r="C72" s="248"/>
      <c r="D72" s="248"/>
      <c r="E72" s="248">
        <f>D72*2</f>
        <v>0</v>
      </c>
      <c r="F72" s="248"/>
      <c r="G72" s="248"/>
      <c r="H72" s="248">
        <f>G72*2</f>
        <v>0</v>
      </c>
      <c r="I72" s="248"/>
      <c r="J72" s="248"/>
      <c r="K72" s="248">
        <f>J72*2</f>
        <v>0</v>
      </c>
      <c r="L72" s="248"/>
      <c r="M72" s="248"/>
      <c r="N72" s="248">
        <f>M72*2</f>
        <v>0</v>
      </c>
      <c r="O72" s="248"/>
      <c r="P72" s="248"/>
      <c r="Q72" s="248">
        <f>P72*2</f>
        <v>0</v>
      </c>
      <c r="R72" s="248"/>
      <c r="S72" s="248"/>
      <c r="T72" s="248">
        <f>S72*2</f>
        <v>0</v>
      </c>
      <c r="U72" s="248">
        <f t="shared" si="6"/>
        <v>0</v>
      </c>
    </row>
    <row r="73" ht="14.4" spans="1:22">
      <c r="A73" s="218" t="s">
        <v>40</v>
      </c>
      <c r="B73" s="250" t="s">
        <v>159</v>
      </c>
      <c r="E73" s="248">
        <f>D73*6</f>
        <v>0</v>
      </c>
      <c r="H73" s="248">
        <f>G73*6</f>
        <v>0</v>
      </c>
      <c r="K73" s="248">
        <f>J73*6</f>
        <v>0</v>
      </c>
      <c r="N73" s="248">
        <f>M73*6</f>
        <v>0</v>
      </c>
      <c r="Q73" s="248">
        <f>P73*6</f>
        <v>0</v>
      </c>
      <c r="T73" s="248">
        <f>S73*6</f>
        <v>0</v>
      </c>
      <c r="U73" s="248">
        <f t="shared" ref="U73:U88" si="7">E73+H73+K73+N73+T73+Q73</f>
        <v>0</v>
      </c>
      <c r="V73" s="247">
        <f>U73+U74+U75+U76</f>
        <v>0</v>
      </c>
    </row>
    <row r="74" ht="14.4" spans="1:21">
      <c r="A74" s="219"/>
      <c r="B74" s="250" t="s">
        <v>160</v>
      </c>
      <c r="E74" s="248">
        <f>D74*2</f>
        <v>0</v>
      </c>
      <c r="H74" s="248">
        <f>G74*2</f>
        <v>0</v>
      </c>
      <c r="K74" s="248">
        <f>J74*2</f>
        <v>0</v>
      </c>
      <c r="N74" s="248">
        <f>M74*2</f>
        <v>0</v>
      </c>
      <c r="Q74" s="248">
        <f>P74*2</f>
        <v>0</v>
      </c>
      <c r="T74" s="248">
        <f>S74*2</f>
        <v>0</v>
      </c>
      <c r="U74" s="248">
        <f t="shared" si="7"/>
        <v>0</v>
      </c>
    </row>
    <row r="75" ht="14.4" spans="1:21">
      <c r="A75" s="219"/>
      <c r="B75" s="250" t="s">
        <v>161</v>
      </c>
      <c r="E75" s="248">
        <f>D75*2</f>
        <v>0</v>
      </c>
      <c r="H75" s="248">
        <f>G75*2</f>
        <v>0</v>
      </c>
      <c r="K75" s="248">
        <f>J75*2</f>
        <v>0</v>
      </c>
      <c r="N75" s="248">
        <f>M75*2</f>
        <v>0</v>
      </c>
      <c r="Q75" s="248">
        <f>P75*2</f>
        <v>0</v>
      </c>
      <c r="T75" s="248">
        <f>S75*2</f>
        <v>0</v>
      </c>
      <c r="U75" s="248">
        <f t="shared" si="7"/>
        <v>0</v>
      </c>
    </row>
    <row r="76" ht="14.4" spans="1:21">
      <c r="A76" s="219"/>
      <c r="B76" s="250" t="s">
        <v>162</v>
      </c>
      <c r="E76" s="248">
        <f>D76*2</f>
        <v>0</v>
      </c>
      <c r="H76" s="248">
        <f>G76*2</f>
        <v>0</v>
      </c>
      <c r="K76" s="248">
        <f>J76*2</f>
        <v>0</v>
      </c>
      <c r="N76" s="248">
        <f>M76*2</f>
        <v>0</v>
      </c>
      <c r="Q76" s="248">
        <f>P76*2</f>
        <v>0</v>
      </c>
      <c r="T76" s="248">
        <f>S76*2</f>
        <v>0</v>
      </c>
      <c r="U76" s="248">
        <f t="shared" si="7"/>
        <v>0</v>
      </c>
    </row>
    <row r="77" ht="14.4" spans="1:22">
      <c r="A77" s="218" t="s">
        <v>41</v>
      </c>
      <c r="B77" s="250" t="s">
        <v>159</v>
      </c>
      <c r="E77" s="248">
        <f>D77*6</f>
        <v>0</v>
      </c>
      <c r="H77" s="248">
        <f>G77*6</f>
        <v>0</v>
      </c>
      <c r="K77" s="248">
        <f>J77*6</f>
        <v>0</v>
      </c>
      <c r="N77" s="248">
        <f>M77*6</f>
        <v>0</v>
      </c>
      <c r="Q77" s="248">
        <f>P77*6</f>
        <v>0</v>
      </c>
      <c r="T77" s="248">
        <f>S77*6</f>
        <v>0</v>
      </c>
      <c r="U77" s="248">
        <f t="shared" si="7"/>
        <v>0</v>
      </c>
      <c r="V77" s="247">
        <f>U77+U78+U79+U80</f>
        <v>0</v>
      </c>
    </row>
    <row r="78" ht="14.4" spans="1:21">
      <c r="A78" s="219"/>
      <c r="B78" s="250" t="s">
        <v>160</v>
      </c>
      <c r="E78" s="248">
        <f>D78*2</f>
        <v>0</v>
      </c>
      <c r="H78" s="248">
        <f>G78*2</f>
        <v>0</v>
      </c>
      <c r="K78" s="248">
        <f>J78*2</f>
        <v>0</v>
      </c>
      <c r="N78" s="248">
        <f>M78*2</f>
        <v>0</v>
      </c>
      <c r="Q78" s="248">
        <f>P78*2</f>
        <v>0</v>
      </c>
      <c r="T78" s="248">
        <f>S78*2</f>
        <v>0</v>
      </c>
      <c r="U78" s="248">
        <f t="shared" si="7"/>
        <v>0</v>
      </c>
    </row>
    <row r="79" ht="14.4" spans="1:21">
      <c r="A79" s="219"/>
      <c r="B79" s="250" t="s">
        <v>161</v>
      </c>
      <c r="E79" s="248">
        <f>D79*2</f>
        <v>0</v>
      </c>
      <c r="H79" s="248">
        <f>G79*2</f>
        <v>0</v>
      </c>
      <c r="K79" s="248">
        <f>J79*2</f>
        <v>0</v>
      </c>
      <c r="N79" s="248">
        <f>M79*2</f>
        <v>0</v>
      </c>
      <c r="Q79" s="248">
        <f>P79*2</f>
        <v>0</v>
      </c>
      <c r="T79" s="248">
        <f>S79*2</f>
        <v>0</v>
      </c>
      <c r="U79" s="248">
        <f t="shared" si="7"/>
        <v>0</v>
      </c>
    </row>
    <row r="80" ht="14.4" spans="1:21">
      <c r="A80" s="219"/>
      <c r="B80" s="250" t="s">
        <v>162</v>
      </c>
      <c r="E80" s="248">
        <f>D80*2</f>
        <v>0</v>
      </c>
      <c r="H80" s="248">
        <f>G80*2</f>
        <v>0</v>
      </c>
      <c r="K80" s="248">
        <f>J80*2</f>
        <v>0</v>
      </c>
      <c r="N80" s="248">
        <f>M80*2</f>
        <v>0</v>
      </c>
      <c r="Q80" s="248">
        <f>P80*2</f>
        <v>0</v>
      </c>
      <c r="T80" s="248">
        <f>S80*2</f>
        <v>0</v>
      </c>
      <c r="U80" s="248">
        <f t="shared" si="7"/>
        <v>0</v>
      </c>
    </row>
    <row r="81" ht="14.4" spans="1:22">
      <c r="A81" s="218" t="s">
        <v>42</v>
      </c>
      <c r="B81" s="250" t="s">
        <v>159</v>
      </c>
      <c r="E81" s="248">
        <f>D81*6</f>
        <v>0</v>
      </c>
      <c r="H81" s="248">
        <f>G81*6</f>
        <v>0</v>
      </c>
      <c r="K81" s="248">
        <f>J81*6</f>
        <v>0</v>
      </c>
      <c r="N81" s="248">
        <f>M81*6</f>
        <v>0</v>
      </c>
      <c r="Q81" s="248">
        <f>P81*6</f>
        <v>0</v>
      </c>
      <c r="T81" s="248">
        <f>S81*6</f>
        <v>0</v>
      </c>
      <c r="U81" s="248">
        <f t="shared" si="7"/>
        <v>0</v>
      </c>
      <c r="V81" s="247">
        <f>U81+U82+U83+U84</f>
        <v>0</v>
      </c>
    </row>
    <row r="82" ht="14.4" spans="1:21">
      <c r="A82" s="219"/>
      <c r="B82" s="250" t="s">
        <v>160</v>
      </c>
      <c r="E82" s="248">
        <f>D82*2</f>
        <v>0</v>
      </c>
      <c r="H82" s="248">
        <f>G82*2</f>
        <v>0</v>
      </c>
      <c r="K82" s="248">
        <f>J82*2</f>
        <v>0</v>
      </c>
      <c r="N82" s="248">
        <f>M82*2</f>
        <v>0</v>
      </c>
      <c r="Q82" s="248">
        <f>P82*2</f>
        <v>0</v>
      </c>
      <c r="T82" s="248">
        <f>S82*2</f>
        <v>0</v>
      </c>
      <c r="U82" s="248">
        <f t="shared" si="7"/>
        <v>0</v>
      </c>
    </row>
    <row r="83" ht="14.4" spans="1:21">
      <c r="A83" s="219"/>
      <c r="B83" s="250" t="s">
        <v>161</v>
      </c>
      <c r="E83" s="248">
        <f>D83*2</f>
        <v>0</v>
      </c>
      <c r="H83" s="248">
        <f>G83*2</f>
        <v>0</v>
      </c>
      <c r="K83" s="248">
        <f>J83*2</f>
        <v>0</v>
      </c>
      <c r="N83" s="248">
        <f>M83*2</f>
        <v>0</v>
      </c>
      <c r="Q83" s="248">
        <f>P83*2</f>
        <v>0</v>
      </c>
      <c r="T83" s="248">
        <f>S83*2</f>
        <v>0</v>
      </c>
      <c r="U83" s="248">
        <f t="shared" si="7"/>
        <v>0</v>
      </c>
    </row>
    <row r="84" ht="14.4" spans="1:21">
      <c r="A84" s="219"/>
      <c r="B84" s="250" t="s">
        <v>162</v>
      </c>
      <c r="E84" s="248">
        <f>D84*2</f>
        <v>0</v>
      </c>
      <c r="H84" s="248">
        <f>G84*2</f>
        <v>0</v>
      </c>
      <c r="K84" s="248">
        <f>J84*2</f>
        <v>0</v>
      </c>
      <c r="N84" s="248">
        <f>M84*2</f>
        <v>0</v>
      </c>
      <c r="Q84" s="248">
        <f>P84*2</f>
        <v>0</v>
      </c>
      <c r="T84" s="248">
        <f>S84*2</f>
        <v>0</v>
      </c>
      <c r="U84" s="248">
        <f t="shared" si="7"/>
        <v>0</v>
      </c>
    </row>
    <row r="85" ht="28.8" spans="1:22">
      <c r="A85" s="218" t="s">
        <v>80</v>
      </c>
      <c r="B85" s="250" t="s">
        <v>159</v>
      </c>
      <c r="E85" s="248">
        <f>D85*6</f>
        <v>0</v>
      </c>
      <c r="H85" s="248">
        <f>G85*6</f>
        <v>0</v>
      </c>
      <c r="K85" s="248">
        <f>J85*6</f>
        <v>0</v>
      </c>
      <c r="N85" s="248">
        <f>M85*6</f>
        <v>0</v>
      </c>
      <c r="Q85" s="248">
        <f>P85*6</f>
        <v>0</v>
      </c>
      <c r="T85" s="248">
        <f>S85*6</f>
        <v>0</v>
      </c>
      <c r="U85" s="248">
        <f t="shared" si="7"/>
        <v>0</v>
      </c>
      <c r="V85" s="247">
        <f>U85+U86+U87+U88</f>
        <v>0</v>
      </c>
    </row>
    <row r="86" ht="14.4" spans="2:21">
      <c r="B86" s="250" t="s">
        <v>160</v>
      </c>
      <c r="E86" s="248">
        <f>D86*2</f>
        <v>0</v>
      </c>
      <c r="H86" s="248">
        <f>G86*2</f>
        <v>0</v>
      </c>
      <c r="K86" s="248">
        <f>J86*2</f>
        <v>0</v>
      </c>
      <c r="N86" s="248">
        <f>M86*2</f>
        <v>0</v>
      </c>
      <c r="Q86" s="248">
        <f>P86*2</f>
        <v>0</v>
      </c>
      <c r="T86" s="248">
        <f>S86*2</f>
        <v>0</v>
      </c>
      <c r="U86" s="248">
        <f t="shared" si="7"/>
        <v>0</v>
      </c>
    </row>
    <row r="87" ht="14.4" spans="2:21">
      <c r="B87" s="250" t="s">
        <v>161</v>
      </c>
      <c r="E87" s="248">
        <f>D87*2</f>
        <v>0</v>
      </c>
      <c r="H87" s="248">
        <f>G87*2</f>
        <v>0</v>
      </c>
      <c r="K87" s="248">
        <f>J87*2</f>
        <v>0</v>
      </c>
      <c r="N87" s="248">
        <f>M87*2</f>
        <v>0</v>
      </c>
      <c r="Q87" s="248">
        <f>P87*2</f>
        <v>0</v>
      </c>
      <c r="T87" s="248">
        <f>S87*2</f>
        <v>0</v>
      </c>
      <c r="U87" s="248">
        <f t="shared" si="7"/>
        <v>0</v>
      </c>
    </row>
    <row r="88" ht="14.4" spans="2:21">
      <c r="B88" s="250" t="s">
        <v>162</v>
      </c>
      <c r="E88" s="248">
        <f>D88*2</f>
        <v>0</v>
      </c>
      <c r="H88" s="248">
        <f>G88*2</f>
        <v>0</v>
      </c>
      <c r="K88" s="248">
        <f>J88*2</f>
        <v>0</v>
      </c>
      <c r="N88" s="248">
        <f>M88*2</f>
        <v>0</v>
      </c>
      <c r="Q88" s="248">
        <f>P88*2</f>
        <v>0</v>
      </c>
      <c r="T88" s="248">
        <f>S88*2</f>
        <v>0</v>
      </c>
      <c r="U88" s="248">
        <f t="shared" si="7"/>
        <v>0</v>
      </c>
    </row>
  </sheetData>
  <sheetProtection formatCells="0" insertHyperlinks="0" autoFilter="0"/>
  <mergeCells count="6">
    <mergeCell ref="C3:E3"/>
    <mergeCell ref="F3:H3"/>
    <mergeCell ref="I3:K3"/>
    <mergeCell ref="L3:N3"/>
    <mergeCell ref="O3:Q3"/>
    <mergeCell ref="R3:T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V52"/>
  <sheetViews>
    <sheetView topLeftCell="A19" workbookViewId="0">
      <pane xSplit="2" topLeftCell="P1" activePane="topRight" state="frozen"/>
      <selection/>
      <selection pane="topRight" activeCell="A25" sqref="$A25:$XFD26"/>
    </sheetView>
  </sheetViews>
  <sheetFormatPr defaultColWidth="9" defaultRowHeight="13.8"/>
  <cols>
    <col min="1" max="1" width="29.75" customWidth="1"/>
    <col min="2" max="2" width="79.1296296296296" customWidth="1"/>
    <col min="15" max="15" width="23.3796296296296" customWidth="1"/>
  </cols>
  <sheetData>
    <row r="3" s="236" customFormat="1" ht="28" customHeight="1" spans="3:20">
      <c r="C3" s="238" t="s">
        <v>44</v>
      </c>
      <c r="D3" s="238"/>
      <c r="E3" s="238"/>
      <c r="F3" s="238" t="s">
        <v>45</v>
      </c>
      <c r="G3" s="238"/>
      <c r="H3" s="238"/>
      <c r="I3" s="238" t="s">
        <v>46</v>
      </c>
      <c r="J3" s="238"/>
      <c r="K3" s="238"/>
      <c r="L3" s="238" t="s">
        <v>47</v>
      </c>
      <c r="M3" s="238"/>
      <c r="N3" s="238"/>
      <c r="O3" s="238" t="s">
        <v>48</v>
      </c>
      <c r="P3" s="238"/>
      <c r="Q3" s="238"/>
      <c r="R3" s="238" t="s">
        <v>49</v>
      </c>
      <c r="S3" s="238"/>
      <c r="T3" s="238"/>
    </row>
    <row r="4" s="236" customFormat="1" ht="28" customHeight="1" spans="3:20">
      <c r="C4" s="238" t="s">
        <v>50</v>
      </c>
      <c r="D4" s="236" t="s">
        <v>51</v>
      </c>
      <c r="E4" s="236" t="s">
        <v>52</v>
      </c>
      <c r="F4" s="238" t="s">
        <v>50</v>
      </c>
      <c r="G4" s="236" t="s">
        <v>51</v>
      </c>
      <c r="H4" s="236" t="s">
        <v>52</v>
      </c>
      <c r="I4" s="238" t="s">
        <v>50</v>
      </c>
      <c r="J4" s="236" t="s">
        <v>51</v>
      </c>
      <c r="K4" s="236" t="s">
        <v>52</v>
      </c>
      <c r="L4" s="238" t="s">
        <v>50</v>
      </c>
      <c r="M4" s="236" t="s">
        <v>51</v>
      </c>
      <c r="N4" s="236" t="s">
        <v>52</v>
      </c>
      <c r="O4" s="238" t="s">
        <v>50</v>
      </c>
      <c r="P4" s="236" t="s">
        <v>51</v>
      </c>
      <c r="Q4" s="236" t="s">
        <v>52</v>
      </c>
      <c r="R4" s="245" t="s">
        <v>50</v>
      </c>
      <c r="S4" s="236" t="s">
        <v>51</v>
      </c>
      <c r="T4" s="236" t="s">
        <v>52</v>
      </c>
    </row>
    <row r="5" s="236" customFormat="1" ht="28" customHeight="1" spans="1:22">
      <c r="A5" s="214" t="s">
        <v>23</v>
      </c>
      <c r="B5" s="239" t="s">
        <v>169</v>
      </c>
      <c r="E5" s="236">
        <f>D5*6</f>
        <v>0</v>
      </c>
      <c r="H5" s="236">
        <f>G5*6</f>
        <v>0</v>
      </c>
      <c r="K5" s="236">
        <f>J5*6</f>
        <v>0</v>
      </c>
      <c r="N5" s="236">
        <f>M5*6</f>
        <v>0</v>
      </c>
      <c r="Q5" s="236">
        <f>P5*6</f>
        <v>0</v>
      </c>
      <c r="T5" s="236">
        <f>S5*6</f>
        <v>0</v>
      </c>
      <c r="U5" s="236">
        <f>E5+H5+K5+N5+Q5+T5</f>
        <v>0</v>
      </c>
      <c r="V5" s="236">
        <f t="shared" ref="V5:V9" si="0">U5+U6</f>
        <v>3</v>
      </c>
    </row>
    <row r="6" s="236" customFormat="1" ht="28" customHeight="1" spans="1:21">
      <c r="A6" s="214"/>
      <c r="B6" s="214" t="s">
        <v>170</v>
      </c>
      <c r="E6" s="236">
        <f>D6*3</f>
        <v>0</v>
      </c>
      <c r="H6" s="236">
        <f>G6*3</f>
        <v>0</v>
      </c>
      <c r="K6" s="236">
        <f>J6*3</f>
        <v>0</v>
      </c>
      <c r="N6" s="236">
        <f>M6*3</f>
        <v>0</v>
      </c>
      <c r="O6" s="241" t="s">
        <v>171</v>
      </c>
      <c r="P6" s="236">
        <v>1</v>
      </c>
      <c r="Q6" s="236">
        <f>P6*3</f>
        <v>3</v>
      </c>
      <c r="T6" s="236">
        <f>S6*3</f>
        <v>0</v>
      </c>
      <c r="U6" s="236">
        <f t="shared" ref="U6:U38" si="1">E6+H6+K6+N6+Q6+T6</f>
        <v>3</v>
      </c>
    </row>
    <row r="7" s="236" customFormat="1" ht="28" customHeight="1" spans="1:22">
      <c r="A7" s="214" t="s">
        <v>24</v>
      </c>
      <c r="B7" s="239" t="s">
        <v>169</v>
      </c>
      <c r="E7" s="236">
        <f>D7*6</f>
        <v>0</v>
      </c>
      <c r="H7" s="236">
        <f>G7*6</f>
        <v>0</v>
      </c>
      <c r="K7" s="236">
        <f>J7*6</f>
        <v>0</v>
      </c>
      <c r="N7" s="236">
        <f>M7*6</f>
        <v>0</v>
      </c>
      <c r="Q7" s="236">
        <f>P7*6</f>
        <v>0</v>
      </c>
      <c r="T7" s="236">
        <f>S7*6</f>
        <v>0</v>
      </c>
      <c r="U7" s="236">
        <f t="shared" si="1"/>
        <v>0</v>
      </c>
      <c r="V7" s="236">
        <f t="shared" si="0"/>
        <v>0</v>
      </c>
    </row>
    <row r="8" s="236" customFormat="1" ht="28" customHeight="1" spans="1:21">
      <c r="A8" s="214"/>
      <c r="B8" s="214" t="s">
        <v>170</v>
      </c>
      <c r="E8" s="236">
        <f>D8*3</f>
        <v>0</v>
      </c>
      <c r="H8" s="236">
        <f>G8*3</f>
        <v>0</v>
      </c>
      <c r="K8" s="236">
        <f>J8*3</f>
        <v>0</v>
      </c>
      <c r="N8" s="236">
        <f>M8*3</f>
        <v>0</v>
      </c>
      <c r="Q8" s="236">
        <f>P8*3</f>
        <v>0</v>
      </c>
      <c r="T8" s="236">
        <f>S8*3</f>
        <v>0</v>
      </c>
      <c r="U8" s="236">
        <f t="shared" si="1"/>
        <v>0</v>
      </c>
    </row>
    <row r="9" s="236" customFormat="1" ht="28" customHeight="1" spans="1:22">
      <c r="A9" s="214" t="s">
        <v>25</v>
      </c>
      <c r="B9" s="239" t="s">
        <v>169</v>
      </c>
      <c r="E9" s="236">
        <f>D9*6</f>
        <v>0</v>
      </c>
      <c r="H9" s="236">
        <f>G9*6</f>
        <v>0</v>
      </c>
      <c r="K9" s="236">
        <f>J9*6</f>
        <v>0</v>
      </c>
      <c r="N9" s="236">
        <f>M9*6</f>
        <v>0</v>
      </c>
      <c r="Q9" s="236">
        <f>P9*6</f>
        <v>0</v>
      </c>
      <c r="T9" s="236">
        <f>S9*6</f>
        <v>0</v>
      </c>
      <c r="U9" s="236">
        <f t="shared" si="1"/>
        <v>0</v>
      </c>
      <c r="V9" s="236">
        <f t="shared" si="0"/>
        <v>0</v>
      </c>
    </row>
    <row r="10" s="236" customFormat="1" ht="28" customHeight="1" spans="1:21">
      <c r="A10" s="214"/>
      <c r="B10" s="214" t="s">
        <v>170</v>
      </c>
      <c r="E10" s="236">
        <f>D10*3</f>
        <v>0</v>
      </c>
      <c r="H10" s="236">
        <f>G10*3</f>
        <v>0</v>
      </c>
      <c r="K10" s="236">
        <f>J10*3</f>
        <v>0</v>
      </c>
      <c r="N10" s="236">
        <f>M10*3</f>
        <v>0</v>
      </c>
      <c r="Q10" s="236">
        <f>P10*3</f>
        <v>0</v>
      </c>
      <c r="T10" s="236">
        <f>S10*3</f>
        <v>0</v>
      </c>
      <c r="U10" s="236">
        <f t="shared" si="1"/>
        <v>0</v>
      </c>
    </row>
    <row r="11" s="236" customFormat="1" ht="28" customHeight="1" spans="1:22">
      <c r="A11" s="214" t="s">
        <v>26</v>
      </c>
      <c r="B11" s="239" t="s">
        <v>169</v>
      </c>
      <c r="E11" s="236">
        <f>D11*6</f>
        <v>0</v>
      </c>
      <c r="H11" s="236">
        <f>G11*6</f>
        <v>0</v>
      </c>
      <c r="K11" s="236">
        <f>J11*6</f>
        <v>0</v>
      </c>
      <c r="N11" s="236">
        <f>M11*6</f>
        <v>0</v>
      </c>
      <c r="Q11" s="236">
        <f>P11*6</f>
        <v>0</v>
      </c>
      <c r="T11" s="236">
        <f>S11*6</f>
        <v>0</v>
      </c>
      <c r="U11" s="236">
        <f t="shared" si="1"/>
        <v>0</v>
      </c>
      <c r="V11" s="236">
        <f t="shared" ref="V11:V15" si="2">U11+U12</f>
        <v>0</v>
      </c>
    </row>
    <row r="12" s="236" customFormat="1" ht="28" customHeight="1" spans="1:21">
      <c r="A12" s="214"/>
      <c r="B12" s="214" t="s">
        <v>170</v>
      </c>
      <c r="E12" s="236">
        <f>D12*3</f>
        <v>0</v>
      </c>
      <c r="H12" s="236">
        <f>G12*3</f>
        <v>0</v>
      </c>
      <c r="K12" s="236">
        <f>J12*3</f>
        <v>0</v>
      </c>
      <c r="N12" s="236">
        <f>M12*3</f>
        <v>0</v>
      </c>
      <c r="Q12" s="236">
        <f>P12*3</f>
        <v>0</v>
      </c>
      <c r="T12" s="236">
        <f>S12*3</f>
        <v>0</v>
      </c>
      <c r="U12" s="236">
        <f t="shared" si="1"/>
        <v>0</v>
      </c>
    </row>
    <row r="13" s="237" customFormat="1" ht="28" customHeight="1" spans="1:22">
      <c r="A13" s="180" t="s">
        <v>27</v>
      </c>
      <c r="B13" s="240" t="s">
        <v>169</v>
      </c>
      <c r="E13" s="237">
        <f>D13*6</f>
        <v>0</v>
      </c>
      <c r="H13" s="237">
        <f>G13*6</f>
        <v>0</v>
      </c>
      <c r="K13" s="237">
        <f>J13*6</f>
        <v>0</v>
      </c>
      <c r="N13" s="237">
        <f>M13*6</f>
        <v>0</v>
      </c>
      <c r="Q13" s="237">
        <f>P13*6</f>
        <v>0</v>
      </c>
      <c r="T13" s="237">
        <f>S13*6</f>
        <v>0</v>
      </c>
      <c r="U13" s="237">
        <f t="shared" si="1"/>
        <v>0</v>
      </c>
      <c r="V13" s="237">
        <f t="shared" si="2"/>
        <v>0</v>
      </c>
    </row>
    <row r="14" s="237" customFormat="1" ht="28" customHeight="1" spans="1:21">
      <c r="A14" s="180"/>
      <c r="B14" s="180" t="s">
        <v>170</v>
      </c>
      <c r="E14" s="237">
        <f>D14*3</f>
        <v>0</v>
      </c>
      <c r="H14" s="237">
        <f>G14*3</f>
        <v>0</v>
      </c>
      <c r="K14" s="237">
        <f>J14*3</f>
        <v>0</v>
      </c>
      <c r="N14" s="237">
        <f>M14*3</f>
        <v>0</v>
      </c>
      <c r="Q14" s="237">
        <f>P14*3</f>
        <v>0</v>
      </c>
      <c r="T14" s="237">
        <f>S14*3</f>
        <v>0</v>
      </c>
      <c r="U14" s="237">
        <f t="shared" si="1"/>
        <v>0</v>
      </c>
    </row>
    <row r="15" s="236" customFormat="1" ht="28" customHeight="1" spans="1:22">
      <c r="A15" s="214" t="s">
        <v>28</v>
      </c>
      <c r="B15" s="239" t="s">
        <v>169</v>
      </c>
      <c r="E15" s="236">
        <f>D15*6</f>
        <v>0</v>
      </c>
      <c r="H15" s="236">
        <f>G15*6</f>
        <v>0</v>
      </c>
      <c r="K15" s="236">
        <f>J15*6</f>
        <v>0</v>
      </c>
      <c r="N15" s="236">
        <f>M15*6</f>
        <v>0</v>
      </c>
      <c r="Q15" s="236">
        <f>P15*6</f>
        <v>0</v>
      </c>
      <c r="T15" s="236">
        <f>S15*6</f>
        <v>0</v>
      </c>
      <c r="U15" s="236">
        <f t="shared" si="1"/>
        <v>0</v>
      </c>
      <c r="V15" s="236">
        <f t="shared" si="2"/>
        <v>0</v>
      </c>
    </row>
    <row r="16" s="236" customFormat="1" ht="28" customHeight="1" spans="1:21">
      <c r="A16" s="214"/>
      <c r="B16" s="214" t="s">
        <v>170</v>
      </c>
      <c r="E16" s="236">
        <f>D16*3</f>
        <v>0</v>
      </c>
      <c r="H16" s="236">
        <f>G16*3</f>
        <v>0</v>
      </c>
      <c r="K16" s="236">
        <f>J16*3</f>
        <v>0</v>
      </c>
      <c r="N16" s="236">
        <f>M16*3</f>
        <v>0</v>
      </c>
      <c r="Q16" s="236">
        <f>P16*3</f>
        <v>0</v>
      </c>
      <c r="T16" s="236">
        <f>S16*3</f>
        <v>0</v>
      </c>
      <c r="U16" s="236">
        <f t="shared" si="1"/>
        <v>0</v>
      </c>
    </row>
    <row r="17" s="236" customFormat="1" ht="28" customHeight="1" spans="1:22">
      <c r="A17" s="214" t="s">
        <v>29</v>
      </c>
      <c r="B17" s="239" t="s">
        <v>169</v>
      </c>
      <c r="E17" s="236">
        <f>D17*6</f>
        <v>0</v>
      </c>
      <c r="H17" s="236">
        <f>G17*6</f>
        <v>0</v>
      </c>
      <c r="K17" s="236">
        <f>J17*6</f>
        <v>0</v>
      </c>
      <c r="N17" s="236">
        <f>M17*6</f>
        <v>0</v>
      </c>
      <c r="Q17" s="236">
        <f>P17*6</f>
        <v>0</v>
      </c>
      <c r="T17" s="236">
        <f>S17*6</f>
        <v>0</v>
      </c>
      <c r="U17" s="236">
        <f t="shared" si="1"/>
        <v>0</v>
      </c>
      <c r="V17" s="236">
        <f t="shared" ref="V17:V21" si="3">U17+U18</f>
        <v>0</v>
      </c>
    </row>
    <row r="18" s="236" customFormat="1" ht="28" customHeight="1" spans="1:21">
      <c r="A18" s="214"/>
      <c r="B18" s="214" t="s">
        <v>170</v>
      </c>
      <c r="E18" s="236">
        <f>D18*3</f>
        <v>0</v>
      </c>
      <c r="H18" s="236">
        <f>G18*3</f>
        <v>0</v>
      </c>
      <c r="K18" s="236">
        <f>J18*3</f>
        <v>0</v>
      </c>
      <c r="N18" s="236">
        <f>M18*3</f>
        <v>0</v>
      </c>
      <c r="Q18" s="236">
        <f>P18*3</f>
        <v>0</v>
      </c>
      <c r="T18" s="236">
        <f>S18*3</f>
        <v>0</v>
      </c>
      <c r="U18" s="236">
        <f t="shared" si="1"/>
        <v>0</v>
      </c>
    </row>
    <row r="19" s="237" customFormat="1" ht="28" customHeight="1" spans="1:22">
      <c r="A19" s="180" t="s">
        <v>30</v>
      </c>
      <c r="B19" s="240" t="s">
        <v>169</v>
      </c>
      <c r="E19" s="237">
        <f>D19*6</f>
        <v>0</v>
      </c>
      <c r="H19" s="237">
        <f>G19*6</f>
        <v>0</v>
      </c>
      <c r="K19" s="237">
        <f>J19*6</f>
        <v>0</v>
      </c>
      <c r="N19" s="237">
        <f>M19*6</f>
        <v>0</v>
      </c>
      <c r="Q19" s="237">
        <f>P19*6</f>
        <v>0</v>
      </c>
      <c r="T19" s="237">
        <f>S19*6</f>
        <v>0</v>
      </c>
      <c r="U19" s="237">
        <f t="shared" si="1"/>
        <v>0</v>
      </c>
      <c r="V19" s="237">
        <f t="shared" si="3"/>
        <v>0</v>
      </c>
    </row>
    <row r="20" s="236" customFormat="1" ht="28" customHeight="1" spans="1:21">
      <c r="A20" s="214"/>
      <c r="B20" s="214" t="s">
        <v>170</v>
      </c>
      <c r="E20" s="236">
        <f>D20*3</f>
        <v>0</v>
      </c>
      <c r="H20" s="236">
        <f>G20*3</f>
        <v>0</v>
      </c>
      <c r="K20" s="236">
        <f>J20*3</f>
        <v>0</v>
      </c>
      <c r="N20" s="236">
        <f>M20*3</f>
        <v>0</v>
      </c>
      <c r="Q20" s="236">
        <f>P20*3</f>
        <v>0</v>
      </c>
      <c r="T20" s="236">
        <f>S20*3</f>
        <v>0</v>
      </c>
      <c r="U20" s="236">
        <f t="shared" si="1"/>
        <v>0</v>
      </c>
    </row>
    <row r="21" s="236" customFormat="1" ht="28" customHeight="1" spans="1:22">
      <c r="A21" s="214" t="s">
        <v>31</v>
      </c>
      <c r="B21" s="239" t="s">
        <v>169</v>
      </c>
      <c r="E21" s="236">
        <f>D21*6</f>
        <v>0</v>
      </c>
      <c r="H21" s="236">
        <f>G21*6</f>
        <v>0</v>
      </c>
      <c r="K21" s="236">
        <f>J21*6</f>
        <v>0</v>
      </c>
      <c r="N21" s="236">
        <f>M21*6</f>
        <v>0</v>
      </c>
      <c r="Q21" s="236">
        <f>P21*6</f>
        <v>0</v>
      </c>
      <c r="T21" s="236">
        <f>S21*6</f>
        <v>0</v>
      </c>
      <c r="U21" s="236">
        <f t="shared" si="1"/>
        <v>0</v>
      </c>
      <c r="V21" s="236">
        <f t="shared" si="3"/>
        <v>0</v>
      </c>
    </row>
    <row r="22" s="236" customFormat="1" ht="28" customHeight="1" spans="1:21">
      <c r="A22" s="214"/>
      <c r="B22" s="214" t="s">
        <v>170</v>
      </c>
      <c r="E22" s="236">
        <f>D22*3</f>
        <v>0</v>
      </c>
      <c r="H22" s="236">
        <f>G22*3</f>
        <v>0</v>
      </c>
      <c r="K22" s="236">
        <f>J22*3</f>
        <v>0</v>
      </c>
      <c r="N22" s="236">
        <f>M22*3</f>
        <v>0</v>
      </c>
      <c r="Q22" s="236">
        <f>P22*3</f>
        <v>0</v>
      </c>
      <c r="T22" s="236">
        <f>S22*3</f>
        <v>0</v>
      </c>
      <c r="U22" s="236">
        <f t="shared" si="1"/>
        <v>0</v>
      </c>
    </row>
    <row r="23" s="236" customFormat="1" ht="28" customHeight="1" spans="1:22">
      <c r="A23" s="214" t="s">
        <v>32</v>
      </c>
      <c r="B23" s="239" t="s">
        <v>169</v>
      </c>
      <c r="E23" s="236">
        <f>D23*6</f>
        <v>0</v>
      </c>
      <c r="H23" s="236">
        <f>G23*6</f>
        <v>0</v>
      </c>
      <c r="K23" s="236">
        <f>J23*6</f>
        <v>0</v>
      </c>
      <c r="N23" s="236">
        <f>M23*6</f>
        <v>0</v>
      </c>
      <c r="Q23" s="236">
        <f>P23*6</f>
        <v>0</v>
      </c>
      <c r="T23" s="236">
        <f>S23*6</f>
        <v>0</v>
      </c>
      <c r="U23" s="236">
        <f t="shared" si="1"/>
        <v>0</v>
      </c>
      <c r="V23" s="236">
        <f t="shared" ref="V23:V27" si="4">U23+U24</f>
        <v>0</v>
      </c>
    </row>
    <row r="24" s="236" customFormat="1" ht="28" customHeight="1" spans="1:21">
      <c r="A24" s="214"/>
      <c r="B24" s="214" t="s">
        <v>170</v>
      </c>
      <c r="E24" s="236">
        <f>D24*3</f>
        <v>0</v>
      </c>
      <c r="H24" s="236">
        <f>G24*3</f>
        <v>0</v>
      </c>
      <c r="K24" s="236">
        <f>J24*3</f>
        <v>0</v>
      </c>
      <c r="N24" s="236">
        <f>M24*3</f>
        <v>0</v>
      </c>
      <c r="Q24" s="236">
        <f>P24*3</f>
        <v>0</v>
      </c>
      <c r="T24" s="236">
        <f>S24*3</f>
        <v>0</v>
      </c>
      <c r="U24" s="236">
        <f t="shared" si="1"/>
        <v>0</v>
      </c>
    </row>
    <row r="25" s="237" customFormat="1" ht="28" customHeight="1" spans="1:22">
      <c r="A25" s="180" t="s">
        <v>33</v>
      </c>
      <c r="B25" s="240" t="s">
        <v>169</v>
      </c>
      <c r="E25" s="237">
        <f>D25*6</f>
        <v>0</v>
      </c>
      <c r="H25" s="237">
        <f>G25*6</f>
        <v>0</v>
      </c>
      <c r="K25" s="237">
        <f>J25*6</f>
        <v>0</v>
      </c>
      <c r="N25" s="237">
        <f>M25*6</f>
        <v>0</v>
      </c>
      <c r="Q25" s="237">
        <f>P25*6</f>
        <v>0</v>
      </c>
      <c r="T25" s="237">
        <f>S25*6</f>
        <v>0</v>
      </c>
      <c r="U25" s="237">
        <f t="shared" si="1"/>
        <v>0</v>
      </c>
      <c r="V25" s="237">
        <f t="shared" si="4"/>
        <v>0</v>
      </c>
    </row>
    <row r="26" s="237" customFormat="1" ht="28" customHeight="1" spans="1:21">
      <c r="A26" s="180"/>
      <c r="B26" s="180" t="s">
        <v>170</v>
      </c>
      <c r="E26" s="237">
        <f>D26*3</f>
        <v>0</v>
      </c>
      <c r="H26" s="237">
        <f>G26*3</f>
        <v>0</v>
      </c>
      <c r="K26" s="237">
        <f>J26*3</f>
        <v>0</v>
      </c>
      <c r="N26" s="237">
        <f>M26*3</f>
        <v>0</v>
      </c>
      <c r="Q26" s="237">
        <f>P26*3</f>
        <v>0</v>
      </c>
      <c r="T26" s="237">
        <f>S26*3</f>
        <v>0</v>
      </c>
      <c r="U26" s="237">
        <f t="shared" si="1"/>
        <v>0</v>
      </c>
    </row>
    <row r="27" s="236" customFormat="1" ht="111.75" customHeight="1" spans="1:22">
      <c r="A27" s="214" t="s">
        <v>34</v>
      </c>
      <c r="B27" s="239" t="s">
        <v>169</v>
      </c>
      <c r="E27" s="236">
        <f>D27*6</f>
        <v>0</v>
      </c>
      <c r="H27" s="236">
        <f>G27*6</f>
        <v>0</v>
      </c>
      <c r="K27" s="236">
        <f>J27*6</f>
        <v>0</v>
      </c>
      <c r="N27" s="236">
        <f>M27*6</f>
        <v>0</v>
      </c>
      <c r="O27" s="241"/>
      <c r="Q27" s="236">
        <f>P27*6</f>
        <v>0</v>
      </c>
      <c r="T27" s="236">
        <f>S27*6</f>
        <v>0</v>
      </c>
      <c r="U27" s="236">
        <f t="shared" si="1"/>
        <v>0</v>
      </c>
      <c r="V27" s="236">
        <f t="shared" si="4"/>
        <v>3</v>
      </c>
    </row>
    <row r="28" s="236" customFormat="1" ht="28" customHeight="1" spans="1:21">
      <c r="A28" s="214"/>
      <c r="B28" s="214" t="s">
        <v>170</v>
      </c>
      <c r="E28" s="236">
        <f>D28*3</f>
        <v>0</v>
      </c>
      <c r="F28" s="241" t="s">
        <v>172</v>
      </c>
      <c r="G28" s="236">
        <v>1</v>
      </c>
      <c r="H28" s="236">
        <f>G28*3</f>
        <v>3</v>
      </c>
      <c r="K28" s="236">
        <f>J28*3</f>
        <v>0</v>
      </c>
      <c r="N28" s="236">
        <f>M28*3</f>
        <v>0</v>
      </c>
      <c r="Q28" s="236">
        <f>P28*3</f>
        <v>0</v>
      </c>
      <c r="T28" s="236">
        <f>S28*3</f>
        <v>0</v>
      </c>
      <c r="U28" s="236">
        <f t="shared" si="1"/>
        <v>3</v>
      </c>
    </row>
    <row r="29" s="236" customFormat="1" ht="28" customHeight="1" spans="1:22">
      <c r="A29" s="214" t="s">
        <v>35</v>
      </c>
      <c r="B29" s="239" t="s">
        <v>169</v>
      </c>
      <c r="E29" s="236">
        <f>D29*6</f>
        <v>0</v>
      </c>
      <c r="H29" s="236">
        <f>G29*6</f>
        <v>0</v>
      </c>
      <c r="K29" s="236">
        <f>J29*6</f>
        <v>0</v>
      </c>
      <c r="N29" s="236">
        <f>M29*6</f>
        <v>0</v>
      </c>
      <c r="Q29" s="236">
        <f>P29*6</f>
        <v>0</v>
      </c>
      <c r="T29" s="236">
        <f>S29*6</f>
        <v>0</v>
      </c>
      <c r="U29" s="236">
        <f t="shared" si="1"/>
        <v>0</v>
      </c>
      <c r="V29" s="236">
        <f t="shared" ref="V29:V33" si="5">U29+U30</f>
        <v>0</v>
      </c>
    </row>
    <row r="30" s="236" customFormat="1" ht="28" customHeight="1" spans="1:21">
      <c r="A30" s="214"/>
      <c r="B30" s="214" t="s">
        <v>170</v>
      </c>
      <c r="E30" s="236">
        <f>D30*3</f>
        <v>0</v>
      </c>
      <c r="H30" s="236">
        <f>G30*3</f>
        <v>0</v>
      </c>
      <c r="K30" s="236">
        <f>J30*3</f>
        <v>0</v>
      </c>
      <c r="N30" s="236">
        <f>M30*3</f>
        <v>0</v>
      </c>
      <c r="Q30" s="236">
        <f>P30*3</f>
        <v>0</v>
      </c>
      <c r="T30" s="236">
        <f>S30*3</f>
        <v>0</v>
      </c>
      <c r="U30" s="236">
        <f t="shared" si="1"/>
        <v>0</v>
      </c>
    </row>
    <row r="31" s="237" customFormat="1" ht="28" customHeight="1" spans="1:22">
      <c r="A31" s="180" t="s">
        <v>36</v>
      </c>
      <c r="B31" s="240" t="s">
        <v>169</v>
      </c>
      <c r="E31" s="237">
        <f>D31*6</f>
        <v>0</v>
      </c>
      <c r="H31" s="237">
        <f>G31*6</f>
        <v>0</v>
      </c>
      <c r="K31" s="237">
        <f>J31*6</f>
        <v>0</v>
      </c>
      <c r="N31" s="237">
        <f>M31*6</f>
        <v>0</v>
      </c>
      <c r="Q31" s="237">
        <f>P31*6</f>
        <v>0</v>
      </c>
      <c r="T31" s="237">
        <f>S31*6</f>
        <v>0</v>
      </c>
      <c r="U31" s="237">
        <f t="shared" si="1"/>
        <v>0</v>
      </c>
      <c r="V31" s="237">
        <f t="shared" si="5"/>
        <v>0</v>
      </c>
    </row>
    <row r="32" s="237" customFormat="1" ht="28" customHeight="1" spans="1:21">
      <c r="A32" s="180"/>
      <c r="B32" s="180" t="s">
        <v>170</v>
      </c>
      <c r="E32" s="237">
        <f>D32*3</f>
        <v>0</v>
      </c>
      <c r="H32" s="237">
        <f>G32*3</f>
        <v>0</v>
      </c>
      <c r="K32" s="237">
        <f>J32*3</f>
        <v>0</v>
      </c>
      <c r="N32" s="237">
        <f>M32*3</f>
        <v>0</v>
      </c>
      <c r="Q32" s="237">
        <f>P32*3</f>
        <v>0</v>
      </c>
      <c r="T32" s="237">
        <f>S32*3</f>
        <v>0</v>
      </c>
      <c r="U32" s="237">
        <f t="shared" si="1"/>
        <v>0</v>
      </c>
    </row>
    <row r="33" s="236" customFormat="1" ht="28" customHeight="1" spans="1:22">
      <c r="A33" s="214" t="s">
        <v>37</v>
      </c>
      <c r="B33" s="239" t="s">
        <v>169</v>
      </c>
      <c r="E33" s="236">
        <f>D33*6</f>
        <v>0</v>
      </c>
      <c r="H33" s="236">
        <f>G33*6</f>
        <v>0</v>
      </c>
      <c r="K33" s="236">
        <f>J33*6</f>
        <v>0</v>
      </c>
      <c r="N33" s="236">
        <f>M33*6</f>
        <v>0</v>
      </c>
      <c r="Q33" s="236">
        <f>P33*6</f>
        <v>0</v>
      </c>
      <c r="T33" s="236">
        <f>S33*6</f>
        <v>0</v>
      </c>
      <c r="U33" s="236">
        <f t="shared" si="1"/>
        <v>0</v>
      </c>
      <c r="V33" s="236">
        <f t="shared" si="5"/>
        <v>0</v>
      </c>
    </row>
    <row r="34" s="236" customFormat="1" ht="28" customHeight="1" spans="1:21">
      <c r="A34" s="214"/>
      <c r="B34" s="214" t="s">
        <v>170</v>
      </c>
      <c r="E34" s="236">
        <f>D34*3</f>
        <v>0</v>
      </c>
      <c r="H34" s="236">
        <f>G34*3</f>
        <v>0</v>
      </c>
      <c r="K34" s="236">
        <f>J34*3</f>
        <v>0</v>
      </c>
      <c r="N34" s="236">
        <f>M34*3</f>
        <v>0</v>
      </c>
      <c r="Q34" s="236">
        <f>P34*3</f>
        <v>0</v>
      </c>
      <c r="T34" s="236">
        <f>S34*3</f>
        <v>0</v>
      </c>
      <c r="U34" s="236">
        <f t="shared" si="1"/>
        <v>0</v>
      </c>
    </row>
    <row r="35" s="236" customFormat="1" ht="28" customHeight="1" spans="1:22">
      <c r="A35" s="214" t="s">
        <v>38</v>
      </c>
      <c r="B35" s="239" t="s">
        <v>169</v>
      </c>
      <c r="E35" s="236">
        <f>D35*6</f>
        <v>0</v>
      </c>
      <c r="H35" s="236">
        <f>G35*6</f>
        <v>0</v>
      </c>
      <c r="K35" s="236">
        <f>J35*6</f>
        <v>0</v>
      </c>
      <c r="N35" s="236">
        <f>M35*6</f>
        <v>0</v>
      </c>
      <c r="Q35" s="236">
        <f>P35*6</f>
        <v>0</v>
      </c>
      <c r="T35" s="236">
        <f>S35*6</f>
        <v>0</v>
      </c>
      <c r="U35" s="236">
        <f t="shared" si="1"/>
        <v>0</v>
      </c>
      <c r="V35" s="236">
        <f t="shared" ref="V35:V39" si="6">U35+U36</f>
        <v>0</v>
      </c>
    </row>
    <row r="36" s="236" customFormat="1" ht="28" customHeight="1" spans="1:21">
      <c r="A36" s="214"/>
      <c r="B36" s="214" t="s">
        <v>170</v>
      </c>
      <c r="E36" s="236">
        <f>D36*3</f>
        <v>0</v>
      </c>
      <c r="H36" s="236">
        <f>G36*3</f>
        <v>0</v>
      </c>
      <c r="K36" s="236">
        <f>J36*3</f>
        <v>0</v>
      </c>
      <c r="N36" s="236">
        <f>M36*3</f>
        <v>0</v>
      </c>
      <c r="Q36" s="236">
        <f>P36*3</f>
        <v>0</v>
      </c>
      <c r="T36" s="236">
        <f>S36*3</f>
        <v>0</v>
      </c>
      <c r="U36" s="236">
        <f t="shared" si="1"/>
        <v>0</v>
      </c>
    </row>
    <row r="37" s="236" customFormat="1" ht="28" customHeight="1" spans="1:22">
      <c r="A37" s="214" t="s">
        <v>39</v>
      </c>
      <c r="B37" s="239" t="s">
        <v>169</v>
      </c>
      <c r="E37" s="236">
        <f>D37*6</f>
        <v>0</v>
      </c>
      <c r="H37" s="236">
        <f>G37*6</f>
        <v>0</v>
      </c>
      <c r="K37" s="236">
        <f>J37*6</f>
        <v>0</v>
      </c>
      <c r="N37" s="236">
        <f>M37*6</f>
        <v>0</v>
      </c>
      <c r="Q37" s="236">
        <f>P37*6</f>
        <v>0</v>
      </c>
      <c r="T37" s="236">
        <f>S37*6</f>
        <v>0</v>
      </c>
      <c r="U37" s="236">
        <f t="shared" si="1"/>
        <v>0</v>
      </c>
      <c r="V37" s="236">
        <f t="shared" si="6"/>
        <v>0</v>
      </c>
    </row>
    <row r="38" s="236" customFormat="1" ht="28" customHeight="1" spans="2:21">
      <c r="B38" s="214" t="s">
        <v>170</v>
      </c>
      <c r="E38" s="236">
        <f>D38*3</f>
        <v>0</v>
      </c>
      <c r="H38" s="236">
        <f>G38*3</f>
        <v>0</v>
      </c>
      <c r="K38" s="236">
        <f>J38*3</f>
        <v>0</v>
      </c>
      <c r="N38" s="236">
        <f>M38*3</f>
        <v>0</v>
      </c>
      <c r="Q38" s="236">
        <f>P38*3</f>
        <v>0</v>
      </c>
      <c r="T38" s="236">
        <f>S38*3</f>
        <v>0</v>
      </c>
      <c r="U38" s="236">
        <f t="shared" si="1"/>
        <v>0</v>
      </c>
    </row>
    <row r="39" s="236" customFormat="1" ht="34.8" spans="1:22">
      <c r="A39" s="242" t="s">
        <v>40</v>
      </c>
      <c r="B39" s="239" t="s">
        <v>169</v>
      </c>
      <c r="E39" s="236">
        <f>D39*6</f>
        <v>0</v>
      </c>
      <c r="H39" s="236">
        <f>G39*6</f>
        <v>0</v>
      </c>
      <c r="K39" s="236">
        <f>J39*6</f>
        <v>0</v>
      </c>
      <c r="N39" s="236">
        <f>M39*6</f>
        <v>0</v>
      </c>
      <c r="Q39" s="236">
        <f>P39*6</f>
        <v>0</v>
      </c>
      <c r="T39" s="236">
        <f>S39*6</f>
        <v>0</v>
      </c>
      <c r="U39" s="236">
        <f t="shared" ref="U39:U46" si="7">E39+H39+K39+N39+Q39+T39</f>
        <v>0</v>
      </c>
      <c r="V39" s="236">
        <f t="shared" si="6"/>
        <v>0</v>
      </c>
    </row>
    <row r="40" s="236" customFormat="1" ht="34.8" spans="1:21">
      <c r="A40" s="243"/>
      <c r="B40" s="214" t="s">
        <v>170</v>
      </c>
      <c r="E40" s="236">
        <f>D40*3</f>
        <v>0</v>
      </c>
      <c r="H40" s="236">
        <f>G40*3</f>
        <v>0</v>
      </c>
      <c r="K40" s="236">
        <f>J40*3</f>
        <v>0</v>
      </c>
      <c r="N40" s="236">
        <f>M40*3</f>
        <v>0</v>
      </c>
      <c r="Q40" s="236">
        <f>P40*3</f>
        <v>0</v>
      </c>
      <c r="T40" s="236">
        <f>S40*3</f>
        <v>0</v>
      </c>
      <c r="U40" s="236">
        <f t="shared" si="7"/>
        <v>0</v>
      </c>
    </row>
    <row r="41" s="236" customFormat="1" ht="87.75" customHeight="1" spans="1:22">
      <c r="A41" s="242" t="s">
        <v>41</v>
      </c>
      <c r="B41" s="239" t="s">
        <v>169</v>
      </c>
      <c r="E41" s="236">
        <f>D41*6</f>
        <v>0</v>
      </c>
      <c r="H41" s="236">
        <f>G41*6</f>
        <v>0</v>
      </c>
      <c r="K41" s="236">
        <f>J41*6</f>
        <v>0</v>
      </c>
      <c r="N41" s="236">
        <f>M41*6</f>
        <v>0</v>
      </c>
      <c r="O41" s="241" t="s">
        <v>173</v>
      </c>
      <c r="P41" s="236">
        <v>1</v>
      </c>
      <c r="Q41" s="236">
        <f>P41*6</f>
        <v>6</v>
      </c>
      <c r="T41" s="236">
        <f>S41*6</f>
        <v>0</v>
      </c>
      <c r="U41" s="236">
        <f t="shared" si="7"/>
        <v>6</v>
      </c>
      <c r="V41" s="236">
        <f t="shared" ref="V41:V45" si="8">U41+U42</f>
        <v>6</v>
      </c>
    </row>
    <row r="42" s="236" customFormat="1" ht="36.75" customHeight="1" spans="1:21">
      <c r="A42" s="243"/>
      <c r="B42" s="214" t="s">
        <v>170</v>
      </c>
      <c r="E42" s="236">
        <f>D42*3</f>
        <v>0</v>
      </c>
      <c r="H42" s="236">
        <f>G42*3</f>
        <v>0</v>
      </c>
      <c r="K42" s="236">
        <f>J42*3</f>
        <v>0</v>
      </c>
      <c r="N42" s="236">
        <f>M42*3</f>
        <v>0</v>
      </c>
      <c r="Q42" s="236">
        <f>P42*3</f>
        <v>0</v>
      </c>
      <c r="T42" s="236">
        <f>S42*3</f>
        <v>0</v>
      </c>
      <c r="U42" s="236">
        <f t="shared" si="7"/>
        <v>0</v>
      </c>
    </row>
    <row r="43" s="236" customFormat="1" ht="34.8" spans="1:22">
      <c r="A43" s="242" t="s">
        <v>42</v>
      </c>
      <c r="B43" s="239" t="s">
        <v>169</v>
      </c>
      <c r="E43" s="236">
        <f>D43*6</f>
        <v>0</v>
      </c>
      <c r="H43" s="236">
        <f>G43*6</f>
        <v>0</v>
      </c>
      <c r="K43" s="236">
        <f>J43*6</f>
        <v>0</v>
      </c>
      <c r="N43" s="236">
        <f>M43*6</f>
        <v>0</v>
      </c>
      <c r="Q43" s="236">
        <f>P43*6</f>
        <v>0</v>
      </c>
      <c r="T43" s="236">
        <f>S43*6</f>
        <v>0</v>
      </c>
      <c r="U43" s="236">
        <f t="shared" si="7"/>
        <v>0</v>
      </c>
      <c r="V43" s="236">
        <f t="shared" si="8"/>
        <v>0</v>
      </c>
    </row>
    <row r="44" s="236" customFormat="1" ht="34.8" spans="1:21">
      <c r="A44" s="243"/>
      <c r="B44" s="214" t="s">
        <v>170</v>
      </c>
      <c r="E44" s="236">
        <f>D44*3</f>
        <v>0</v>
      </c>
      <c r="H44" s="236">
        <f>G44*3</f>
        <v>0</v>
      </c>
      <c r="K44" s="236">
        <f>J44*3</f>
        <v>0</v>
      </c>
      <c r="N44" s="236">
        <f>M44*3</f>
        <v>0</v>
      </c>
      <c r="Q44" s="236">
        <f>P44*3</f>
        <v>0</v>
      </c>
      <c r="T44" s="236">
        <f>S44*3</f>
        <v>0</v>
      </c>
      <c r="U44" s="236">
        <f t="shared" si="7"/>
        <v>0</v>
      </c>
    </row>
    <row r="45" s="236" customFormat="1" ht="34.8" spans="1:22">
      <c r="A45" s="244" t="s">
        <v>80</v>
      </c>
      <c r="B45" s="239" t="s">
        <v>169</v>
      </c>
      <c r="E45" s="236">
        <f>D45*6</f>
        <v>0</v>
      </c>
      <c r="H45" s="236">
        <f>G45*6</f>
        <v>0</v>
      </c>
      <c r="K45" s="236">
        <f>J45*6</f>
        <v>0</v>
      </c>
      <c r="N45" s="236">
        <f>M45*6</f>
        <v>0</v>
      </c>
      <c r="Q45" s="236">
        <f>P45*6</f>
        <v>0</v>
      </c>
      <c r="T45" s="236">
        <f>S45*6</f>
        <v>0</v>
      </c>
      <c r="U45" s="236">
        <f t="shared" si="7"/>
        <v>0</v>
      </c>
      <c r="V45" s="236">
        <f t="shared" si="8"/>
        <v>0</v>
      </c>
    </row>
    <row r="46" s="236" customFormat="1" ht="34.8" spans="2:21">
      <c r="B46" s="214" t="s">
        <v>170</v>
      </c>
      <c r="E46" s="236">
        <f>D46*3</f>
        <v>0</v>
      </c>
      <c r="H46" s="236">
        <f>G46*3</f>
        <v>0</v>
      </c>
      <c r="K46" s="236">
        <f>J46*3</f>
        <v>0</v>
      </c>
      <c r="N46" s="236">
        <f>M46*3</f>
        <v>0</v>
      </c>
      <c r="Q46" s="236">
        <f>P46*3</f>
        <v>0</v>
      </c>
      <c r="T46" s="236">
        <f>S46*3</f>
        <v>0</v>
      </c>
      <c r="U46" s="236">
        <f t="shared" si="7"/>
        <v>0</v>
      </c>
    </row>
    <row r="47" s="236" customFormat="1" ht="17.4"/>
    <row r="48" s="236" customFormat="1" ht="17.4"/>
    <row r="49" s="236" customFormat="1" ht="17.4"/>
    <row r="50" s="236" customFormat="1" ht="17.4"/>
    <row r="51" s="236" customFormat="1" ht="17.4"/>
    <row r="52" s="236" customFormat="1" ht="17.4"/>
  </sheetData>
  <sheetProtection formatCells="0" insertHyperlinks="0" autoFilter="0"/>
  <mergeCells count="6">
    <mergeCell ref="C3:E3"/>
    <mergeCell ref="F3:H3"/>
    <mergeCell ref="I3:K3"/>
    <mergeCell ref="L3:N3"/>
    <mergeCell ref="O3:Q3"/>
    <mergeCell ref="R3:T3"/>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4:V89"/>
  <sheetViews>
    <sheetView tabSelected="1" zoomScale="70" zoomScaleNormal="70" workbookViewId="0">
      <pane xSplit="2" topLeftCell="C1" activePane="topRight" state="frozen"/>
      <selection/>
      <selection pane="topRight" activeCell="F16" sqref="F16"/>
    </sheetView>
  </sheetViews>
  <sheetFormatPr defaultColWidth="9" defaultRowHeight="13.8"/>
  <cols>
    <col min="1" max="1" width="24.5" customWidth="1"/>
    <col min="2" max="2" width="125.12962962963" customWidth="1"/>
    <col min="6" max="6" width="30" customWidth="1"/>
    <col min="8" max="8" width="17.5" customWidth="1"/>
    <col min="9" max="9" width="26.037037037037" customWidth="1"/>
    <col min="12" max="12" width="34.1666666666667" customWidth="1"/>
  </cols>
  <sheetData>
    <row r="4" ht="28" customHeight="1" spans="1:22">
      <c r="A4" s="220"/>
      <c r="B4" s="220"/>
      <c r="C4" s="221" t="s">
        <v>44</v>
      </c>
      <c r="D4" s="221"/>
      <c r="E4" s="221"/>
      <c r="F4" s="221" t="s">
        <v>45</v>
      </c>
      <c r="G4" s="221"/>
      <c r="H4" s="221"/>
      <c r="I4" s="221" t="s">
        <v>46</v>
      </c>
      <c r="J4" s="221"/>
      <c r="K4" s="221"/>
      <c r="L4" s="221" t="s">
        <v>47</v>
      </c>
      <c r="M4" s="221"/>
      <c r="N4" s="221"/>
      <c r="O4" s="221" t="s">
        <v>48</v>
      </c>
      <c r="P4" s="221"/>
      <c r="Q4" s="221"/>
      <c r="R4" s="221" t="s">
        <v>49</v>
      </c>
      <c r="S4" s="221"/>
      <c r="T4" s="221"/>
      <c r="U4" s="230"/>
      <c r="V4" s="230"/>
    </row>
    <row r="5" ht="28" customHeight="1" spans="1:22">
      <c r="A5" s="220"/>
      <c r="B5" s="220"/>
      <c r="C5" s="221" t="s">
        <v>50</v>
      </c>
      <c r="D5" s="220" t="s">
        <v>51</v>
      </c>
      <c r="E5" s="220" t="s">
        <v>52</v>
      </c>
      <c r="F5" s="221" t="s">
        <v>50</v>
      </c>
      <c r="G5" s="220" t="s">
        <v>51</v>
      </c>
      <c r="H5" s="220" t="s">
        <v>52</v>
      </c>
      <c r="I5" s="221" t="s">
        <v>50</v>
      </c>
      <c r="J5" s="220" t="s">
        <v>51</v>
      </c>
      <c r="K5" s="220" t="s">
        <v>52</v>
      </c>
      <c r="L5" s="221" t="s">
        <v>50</v>
      </c>
      <c r="M5" s="220" t="s">
        <v>51</v>
      </c>
      <c r="N5" s="220" t="s">
        <v>52</v>
      </c>
      <c r="O5" s="221" t="s">
        <v>50</v>
      </c>
      <c r="P5" s="220" t="s">
        <v>51</v>
      </c>
      <c r="Q5" s="220" t="s">
        <v>52</v>
      </c>
      <c r="R5" s="231" t="s">
        <v>50</v>
      </c>
      <c r="S5" s="220" t="s">
        <v>51</v>
      </c>
      <c r="T5" s="220" t="s">
        <v>52</v>
      </c>
      <c r="U5" s="230"/>
      <c r="V5" s="230"/>
    </row>
    <row r="6" ht="28" customHeight="1" spans="1:22">
      <c r="A6" s="222" t="s">
        <v>23</v>
      </c>
      <c r="B6" s="223" t="s">
        <v>174</v>
      </c>
      <c r="C6" s="220"/>
      <c r="D6" s="220"/>
      <c r="E6" s="220">
        <f>D6*6</f>
        <v>0</v>
      </c>
      <c r="F6" s="220"/>
      <c r="G6" s="220"/>
      <c r="H6" s="220">
        <f>G6*6</f>
        <v>0</v>
      </c>
      <c r="I6" s="220"/>
      <c r="J6" s="220"/>
      <c r="K6" s="220">
        <f>J6*6</f>
        <v>0</v>
      </c>
      <c r="L6" s="220"/>
      <c r="M6" s="220"/>
      <c r="N6" s="220">
        <f>M6*6</f>
        <v>0</v>
      </c>
      <c r="O6" s="220"/>
      <c r="P6" s="220"/>
      <c r="Q6" s="220">
        <f>P6*6</f>
        <v>0</v>
      </c>
      <c r="R6" s="220"/>
      <c r="S6" s="220"/>
      <c r="T6" s="220">
        <f>S6*6</f>
        <v>0</v>
      </c>
      <c r="U6" s="230">
        <f>E6+H6+K6+N6+Q6+T6</f>
        <v>0</v>
      </c>
      <c r="V6" s="230">
        <f>U6+U7+U8+U9</f>
        <v>2</v>
      </c>
    </row>
    <row r="7" ht="28" customHeight="1" spans="1:22">
      <c r="A7" s="222"/>
      <c r="B7" s="223" t="s">
        <v>175</v>
      </c>
      <c r="C7" s="220"/>
      <c r="D7" s="220"/>
      <c r="E7" s="220">
        <f>D7*3</f>
        <v>0</v>
      </c>
      <c r="F7" s="220"/>
      <c r="G7" s="220"/>
      <c r="H7" s="220">
        <f>G7*3</f>
        <v>0</v>
      </c>
      <c r="I7" s="220"/>
      <c r="J7" s="220"/>
      <c r="K7" s="220">
        <f>J7*3</f>
        <v>0</v>
      </c>
      <c r="L7" s="220"/>
      <c r="M7" s="220"/>
      <c r="N7" s="220">
        <f>M7*3</f>
        <v>0</v>
      </c>
      <c r="O7" s="220"/>
      <c r="P7" s="220"/>
      <c r="Q7" s="220">
        <f>P7*3</f>
        <v>0</v>
      </c>
      <c r="R7" s="220"/>
      <c r="S7" s="220"/>
      <c r="T7" s="220">
        <f>S7*3</f>
        <v>0</v>
      </c>
      <c r="U7" s="230">
        <f t="shared" ref="U7:U38" si="0">E7+H7+K7+N7+Q7+T7</f>
        <v>0</v>
      </c>
      <c r="V7" s="230"/>
    </row>
    <row r="8" ht="28" customHeight="1" spans="1:22">
      <c r="A8" s="222"/>
      <c r="B8" s="223" t="s">
        <v>176</v>
      </c>
      <c r="C8" s="220"/>
      <c r="D8" s="220"/>
      <c r="E8" s="220">
        <f>D8*2</f>
        <v>0</v>
      </c>
      <c r="F8" s="220"/>
      <c r="G8" s="220"/>
      <c r="H8" s="220">
        <f>G8*2</f>
        <v>0</v>
      </c>
      <c r="I8" s="220"/>
      <c r="J8" s="220"/>
      <c r="K8" s="220">
        <f>J8*2</f>
        <v>0</v>
      </c>
      <c r="L8" s="228" t="s">
        <v>177</v>
      </c>
      <c r="M8" s="220">
        <v>1</v>
      </c>
      <c r="N8" s="220">
        <f>M8*2</f>
        <v>2</v>
      </c>
      <c r="O8" s="220"/>
      <c r="P8" s="220"/>
      <c r="Q8" s="220">
        <f>P8*2</f>
        <v>0</v>
      </c>
      <c r="R8" s="220"/>
      <c r="S8" s="220"/>
      <c r="T8" s="220">
        <f>S8*2</f>
        <v>0</v>
      </c>
      <c r="U8" s="230">
        <f t="shared" si="0"/>
        <v>2</v>
      </c>
      <c r="V8" s="230"/>
    </row>
    <row r="9" ht="28" customHeight="1" spans="1:22">
      <c r="A9" s="222"/>
      <c r="B9" s="223" t="s">
        <v>178</v>
      </c>
      <c r="C9" s="220"/>
      <c r="D9" s="220"/>
      <c r="E9" s="220">
        <f>D9*1</f>
        <v>0</v>
      </c>
      <c r="F9" s="220"/>
      <c r="G9" s="220"/>
      <c r="H9" s="220">
        <f>G9*1</f>
        <v>0</v>
      </c>
      <c r="I9" s="220"/>
      <c r="J9" s="220"/>
      <c r="K9" s="220">
        <f>J9*1</f>
        <v>0</v>
      </c>
      <c r="L9" s="220"/>
      <c r="M9" s="220"/>
      <c r="N9" s="220">
        <f>M9*1</f>
        <v>0</v>
      </c>
      <c r="O9" s="220"/>
      <c r="P9" s="220"/>
      <c r="Q9" s="220">
        <f>P9*1</f>
        <v>0</v>
      </c>
      <c r="R9" s="220"/>
      <c r="S9" s="220"/>
      <c r="T9" s="220">
        <f>S9*1</f>
        <v>0</v>
      </c>
      <c r="U9" s="230">
        <f t="shared" si="0"/>
        <v>0</v>
      </c>
      <c r="V9" s="230"/>
    </row>
    <row r="10" ht="28" customHeight="1" spans="1:22">
      <c r="A10" s="222" t="s">
        <v>24</v>
      </c>
      <c r="B10" s="223" t="s">
        <v>174</v>
      </c>
      <c r="C10" s="220"/>
      <c r="D10" s="220"/>
      <c r="E10" s="220">
        <f>D10*6</f>
        <v>0</v>
      </c>
      <c r="F10" s="220"/>
      <c r="G10" s="220"/>
      <c r="H10" s="220">
        <f>G10*6</f>
        <v>0</v>
      </c>
      <c r="I10" s="220"/>
      <c r="J10" s="220"/>
      <c r="K10" s="220">
        <f>J10*6</f>
        <v>0</v>
      </c>
      <c r="L10" s="220"/>
      <c r="M10" s="220"/>
      <c r="N10" s="220">
        <f>M10*6</f>
        <v>0</v>
      </c>
      <c r="O10" s="220"/>
      <c r="P10" s="220"/>
      <c r="Q10" s="220">
        <f>P10*6</f>
        <v>0</v>
      </c>
      <c r="R10" s="220"/>
      <c r="S10" s="220"/>
      <c r="T10" s="220">
        <f>S10*6</f>
        <v>0</v>
      </c>
      <c r="U10" s="230">
        <f t="shared" si="0"/>
        <v>0</v>
      </c>
      <c r="V10" s="230">
        <f>U10+U11+U12+U13</f>
        <v>3</v>
      </c>
    </row>
    <row r="11" ht="28" customHeight="1" spans="1:22">
      <c r="A11" s="222"/>
      <c r="B11" s="223" t="s">
        <v>175</v>
      </c>
      <c r="C11" s="220"/>
      <c r="D11" s="220"/>
      <c r="E11" s="220">
        <f>D11*3</f>
        <v>0</v>
      </c>
      <c r="F11" s="220"/>
      <c r="G11" s="220"/>
      <c r="H11" s="220">
        <f>G11*3</f>
        <v>0</v>
      </c>
      <c r="I11" s="220"/>
      <c r="J11" s="220"/>
      <c r="K11" s="220">
        <f>J11*3</f>
        <v>0</v>
      </c>
      <c r="L11" s="220"/>
      <c r="M11" s="220"/>
      <c r="N11" s="220">
        <f>M11*3</f>
        <v>0</v>
      </c>
      <c r="O11" s="220"/>
      <c r="P11" s="220"/>
      <c r="Q11" s="220">
        <f>P11*3</f>
        <v>0</v>
      </c>
      <c r="R11" s="220"/>
      <c r="S11" s="220"/>
      <c r="T11" s="220">
        <f>S11*3</f>
        <v>0</v>
      </c>
      <c r="U11" s="230">
        <f t="shared" si="0"/>
        <v>0</v>
      </c>
      <c r="V11" s="230"/>
    </row>
    <row r="12" ht="28" customHeight="1" spans="1:22">
      <c r="A12" s="222"/>
      <c r="B12" s="223" t="s">
        <v>176</v>
      </c>
      <c r="C12" s="220"/>
      <c r="D12" s="220"/>
      <c r="E12" s="220">
        <f>D12*2</f>
        <v>0</v>
      </c>
      <c r="F12" s="220"/>
      <c r="G12" s="220"/>
      <c r="H12" s="220">
        <f>G12*2</f>
        <v>0</v>
      </c>
      <c r="I12" s="220"/>
      <c r="J12" s="220"/>
      <c r="K12" s="220">
        <f>J12*2</f>
        <v>0</v>
      </c>
      <c r="L12" s="220"/>
      <c r="M12" s="220"/>
      <c r="N12" s="220">
        <f>M12*2</f>
        <v>0</v>
      </c>
      <c r="O12" s="228" t="s">
        <v>179</v>
      </c>
      <c r="P12" s="220">
        <v>1</v>
      </c>
      <c r="Q12" s="220">
        <f>P12*2</f>
        <v>2</v>
      </c>
      <c r="R12" s="220"/>
      <c r="S12" s="220"/>
      <c r="T12" s="220">
        <f>S12*2</f>
        <v>0</v>
      </c>
      <c r="U12" s="230">
        <f t="shared" si="0"/>
        <v>2</v>
      </c>
      <c r="V12" s="230"/>
    </row>
    <row r="13" ht="28" customHeight="1" spans="1:22">
      <c r="A13" s="222"/>
      <c r="B13" s="223" t="s">
        <v>178</v>
      </c>
      <c r="C13" s="220"/>
      <c r="D13" s="220"/>
      <c r="E13" s="220">
        <f>D13*1</f>
        <v>0</v>
      </c>
      <c r="F13" s="220"/>
      <c r="G13" s="220"/>
      <c r="H13" s="220">
        <f>G13*1</f>
        <v>0</v>
      </c>
      <c r="I13" s="220"/>
      <c r="J13" s="220"/>
      <c r="K13" s="220">
        <f>J13*1</f>
        <v>0</v>
      </c>
      <c r="L13" s="228" t="s">
        <v>180</v>
      </c>
      <c r="M13" s="220">
        <v>1</v>
      </c>
      <c r="N13" s="220">
        <f>M13*1</f>
        <v>1</v>
      </c>
      <c r="O13" s="220"/>
      <c r="P13" s="220"/>
      <c r="Q13" s="220">
        <f>P13*1</f>
        <v>0</v>
      </c>
      <c r="R13" s="220"/>
      <c r="S13" s="220"/>
      <c r="T13" s="220">
        <f>S13*1</f>
        <v>0</v>
      </c>
      <c r="U13" s="230">
        <f t="shared" si="0"/>
        <v>1</v>
      </c>
      <c r="V13" s="230"/>
    </row>
    <row r="14" s="142" customFormat="1" ht="28" customHeight="1" spans="1:22">
      <c r="A14" s="224" t="s">
        <v>25</v>
      </c>
      <c r="B14" s="225" t="s">
        <v>174</v>
      </c>
      <c r="C14" s="226"/>
      <c r="D14" s="226"/>
      <c r="E14" s="226">
        <f>D14*6</f>
        <v>0</v>
      </c>
      <c r="F14" s="226"/>
      <c r="G14" s="226"/>
      <c r="H14" s="226">
        <f>G14*6</f>
        <v>0</v>
      </c>
      <c r="I14" s="226"/>
      <c r="J14" s="226"/>
      <c r="K14" s="226">
        <f>J14*6</f>
        <v>0</v>
      </c>
      <c r="L14" s="226"/>
      <c r="M14" s="226"/>
      <c r="N14" s="226">
        <f>M14*6</f>
        <v>0</v>
      </c>
      <c r="O14" s="226"/>
      <c r="P14" s="226"/>
      <c r="Q14" s="226">
        <f>P14*6</f>
        <v>0</v>
      </c>
      <c r="R14" s="226"/>
      <c r="S14" s="226"/>
      <c r="T14" s="226">
        <f>S14*6</f>
        <v>0</v>
      </c>
      <c r="U14" s="232">
        <f t="shared" si="0"/>
        <v>0</v>
      </c>
      <c r="V14" s="232">
        <f>U14+U15+U16+U17</f>
        <v>7</v>
      </c>
    </row>
    <row r="15" s="142" customFormat="1" ht="28" customHeight="1" spans="1:22">
      <c r="A15" s="224"/>
      <c r="B15" s="225" t="s">
        <v>175</v>
      </c>
      <c r="C15" s="226"/>
      <c r="D15" s="226"/>
      <c r="E15" s="226">
        <f>D15*3</f>
        <v>0</v>
      </c>
      <c r="F15" s="226"/>
      <c r="G15" s="226"/>
      <c r="H15" s="226">
        <f>G15*3</f>
        <v>0</v>
      </c>
      <c r="I15" s="226"/>
      <c r="J15" s="226"/>
      <c r="K15" s="226">
        <f>J15*3</f>
        <v>0</v>
      </c>
      <c r="L15" s="226"/>
      <c r="M15" s="226"/>
      <c r="N15" s="226">
        <f>M15*3</f>
        <v>0</v>
      </c>
      <c r="O15" s="226"/>
      <c r="P15" s="226"/>
      <c r="Q15" s="226">
        <f>P15*3</f>
        <v>0</v>
      </c>
      <c r="R15" s="226"/>
      <c r="S15" s="226"/>
      <c r="T15" s="226">
        <f>S15*3</f>
        <v>0</v>
      </c>
      <c r="U15" s="232">
        <f t="shared" si="0"/>
        <v>0</v>
      </c>
      <c r="V15" s="232"/>
    </row>
    <row r="16" s="142" customFormat="1" ht="28" customHeight="1" spans="1:22">
      <c r="A16" s="224"/>
      <c r="B16" s="225" t="s">
        <v>176</v>
      </c>
      <c r="C16" s="226"/>
      <c r="D16" s="226"/>
      <c r="E16" s="226">
        <f>D16*2</f>
        <v>0</v>
      </c>
      <c r="F16" s="227" t="s">
        <v>181</v>
      </c>
      <c r="G16" s="226">
        <v>1</v>
      </c>
      <c r="H16" s="226">
        <f>G16*2</f>
        <v>2</v>
      </c>
      <c r="I16" s="227" t="s">
        <v>182</v>
      </c>
      <c r="J16" s="226">
        <v>1</v>
      </c>
      <c r="K16" s="226">
        <f>J16*2</f>
        <v>2</v>
      </c>
      <c r="L16" s="227" t="s">
        <v>183</v>
      </c>
      <c r="M16" s="226">
        <v>1</v>
      </c>
      <c r="N16" s="226">
        <f>M16*2</f>
        <v>2</v>
      </c>
      <c r="O16" s="226"/>
      <c r="P16" s="226"/>
      <c r="Q16" s="226">
        <f>P16*2</f>
        <v>0</v>
      </c>
      <c r="R16" s="226"/>
      <c r="S16" s="226"/>
      <c r="T16" s="226">
        <f>S16*2</f>
        <v>0</v>
      </c>
      <c r="U16" s="232">
        <f t="shared" si="0"/>
        <v>6</v>
      </c>
      <c r="V16" s="232"/>
    </row>
    <row r="17" s="142" customFormat="1" ht="28" customHeight="1" spans="1:22">
      <c r="A17" s="224"/>
      <c r="B17" s="225" t="s">
        <v>178</v>
      </c>
      <c r="C17" s="226"/>
      <c r="D17" s="226"/>
      <c r="E17" s="226">
        <f>D17*1</f>
        <v>0</v>
      </c>
      <c r="F17" s="226"/>
      <c r="G17" s="226"/>
      <c r="H17" s="226">
        <f>G17*1</f>
        <v>0</v>
      </c>
      <c r="I17" s="226"/>
      <c r="J17" s="226"/>
      <c r="K17" s="226">
        <f>J17*1</f>
        <v>0</v>
      </c>
      <c r="L17" s="227" t="s">
        <v>184</v>
      </c>
      <c r="M17" s="226">
        <v>1</v>
      </c>
      <c r="N17" s="226">
        <f>M17*1</f>
        <v>1</v>
      </c>
      <c r="O17" s="226"/>
      <c r="P17" s="226"/>
      <c r="Q17" s="226">
        <f>P17*1</f>
        <v>0</v>
      </c>
      <c r="R17" s="226"/>
      <c r="S17" s="226"/>
      <c r="T17" s="226">
        <f>S17*1</f>
        <v>0</v>
      </c>
      <c r="U17" s="232">
        <f t="shared" si="0"/>
        <v>1</v>
      </c>
      <c r="V17" s="232"/>
    </row>
    <row r="18" ht="28" customHeight="1" spans="1:22">
      <c r="A18" s="222" t="s">
        <v>26</v>
      </c>
      <c r="B18" s="223" t="s">
        <v>174</v>
      </c>
      <c r="C18" s="220"/>
      <c r="D18" s="220"/>
      <c r="E18" s="220">
        <f>D18*6</f>
        <v>0</v>
      </c>
      <c r="F18" s="220"/>
      <c r="G18" s="220"/>
      <c r="H18" s="220">
        <f>G18*6</f>
        <v>0</v>
      </c>
      <c r="I18" s="220"/>
      <c r="J18" s="220"/>
      <c r="K18" s="220">
        <f>J18*6</f>
        <v>0</v>
      </c>
      <c r="L18" s="220"/>
      <c r="M18" s="220"/>
      <c r="N18" s="220">
        <f>M18*6</f>
        <v>0</v>
      </c>
      <c r="O18" s="220"/>
      <c r="P18" s="220"/>
      <c r="Q18" s="220">
        <f>P18*6</f>
        <v>0</v>
      </c>
      <c r="R18" s="220"/>
      <c r="S18" s="220"/>
      <c r="T18" s="220">
        <f>S18*6</f>
        <v>0</v>
      </c>
      <c r="U18" s="230">
        <f t="shared" si="0"/>
        <v>0</v>
      </c>
      <c r="V18" s="230">
        <f>U18+U19+U20+U21</f>
        <v>2</v>
      </c>
    </row>
    <row r="19" ht="28" customHeight="1" spans="1:22">
      <c r="A19" s="222"/>
      <c r="B19" s="223" t="s">
        <v>175</v>
      </c>
      <c r="C19" s="220"/>
      <c r="D19" s="220"/>
      <c r="E19" s="220">
        <f>D19*3</f>
        <v>0</v>
      </c>
      <c r="F19" s="220"/>
      <c r="G19" s="220"/>
      <c r="H19" s="220">
        <f>G19*3</f>
        <v>0</v>
      </c>
      <c r="I19" s="220"/>
      <c r="J19" s="220"/>
      <c r="K19" s="220">
        <f>J19*3</f>
        <v>0</v>
      </c>
      <c r="L19" s="220"/>
      <c r="M19" s="220"/>
      <c r="N19" s="220">
        <f>M19*3</f>
        <v>0</v>
      </c>
      <c r="O19" s="220"/>
      <c r="P19" s="220"/>
      <c r="Q19" s="220">
        <f>P19*3</f>
        <v>0</v>
      </c>
      <c r="R19" s="220"/>
      <c r="S19" s="220"/>
      <c r="T19" s="220">
        <f>S19*3</f>
        <v>0</v>
      </c>
      <c r="U19" s="230">
        <f t="shared" si="0"/>
        <v>0</v>
      </c>
      <c r="V19" s="230"/>
    </row>
    <row r="20" ht="28" customHeight="1" spans="1:22">
      <c r="A20" s="222"/>
      <c r="B20" s="223" t="s">
        <v>176</v>
      </c>
      <c r="C20" s="220"/>
      <c r="D20" s="220"/>
      <c r="E20" s="220">
        <f>D20*2</f>
        <v>0</v>
      </c>
      <c r="F20" s="228" t="s">
        <v>185</v>
      </c>
      <c r="G20" s="220">
        <v>1</v>
      </c>
      <c r="H20" s="220">
        <f>G20*2</f>
        <v>2</v>
      </c>
      <c r="I20" s="220"/>
      <c r="J20" s="220"/>
      <c r="K20" s="220">
        <f>J20*2</f>
        <v>0</v>
      </c>
      <c r="L20" s="220"/>
      <c r="M20" s="220"/>
      <c r="N20" s="220">
        <f>M20*2</f>
        <v>0</v>
      </c>
      <c r="O20" s="220"/>
      <c r="P20" s="220"/>
      <c r="Q20" s="220">
        <f>P20*2</f>
        <v>0</v>
      </c>
      <c r="R20" s="220"/>
      <c r="S20" s="220"/>
      <c r="T20" s="220">
        <f>S20*2</f>
        <v>0</v>
      </c>
      <c r="U20" s="230">
        <f t="shared" si="0"/>
        <v>2</v>
      </c>
      <c r="V20" s="230"/>
    </row>
    <row r="21" ht="28" customHeight="1" spans="1:22">
      <c r="A21" s="222"/>
      <c r="B21" s="223" t="s">
        <v>178</v>
      </c>
      <c r="C21" s="220"/>
      <c r="D21" s="220"/>
      <c r="E21" s="220">
        <f>D21*1</f>
        <v>0</v>
      </c>
      <c r="F21" s="220"/>
      <c r="G21" s="220"/>
      <c r="H21" s="220">
        <f>G21*1</f>
        <v>0</v>
      </c>
      <c r="I21" s="220"/>
      <c r="J21" s="220"/>
      <c r="K21" s="220">
        <f>J21*1</f>
        <v>0</v>
      </c>
      <c r="L21" s="220"/>
      <c r="M21" s="220"/>
      <c r="N21" s="220">
        <f>M21*1</f>
        <v>0</v>
      </c>
      <c r="O21" s="220"/>
      <c r="P21" s="220"/>
      <c r="Q21" s="220">
        <f>P21*1</f>
        <v>0</v>
      </c>
      <c r="R21" s="220"/>
      <c r="S21" s="220"/>
      <c r="T21" s="220">
        <f>S21*1</f>
        <v>0</v>
      </c>
      <c r="U21" s="230">
        <f t="shared" si="0"/>
        <v>0</v>
      </c>
      <c r="V21" s="230"/>
    </row>
    <row r="22" s="142" customFormat="1" ht="28" customHeight="1" spans="1:22">
      <c r="A22" s="224" t="s">
        <v>27</v>
      </c>
      <c r="B22" s="225" t="s">
        <v>174</v>
      </c>
      <c r="C22" s="226"/>
      <c r="D22" s="226"/>
      <c r="E22" s="226">
        <f>D22*6</f>
        <v>0</v>
      </c>
      <c r="F22" s="226"/>
      <c r="G22" s="226"/>
      <c r="H22" s="226">
        <f>G22*6</f>
        <v>0</v>
      </c>
      <c r="I22" s="226"/>
      <c r="J22" s="226"/>
      <c r="K22" s="226">
        <f>J22*6</f>
        <v>0</v>
      </c>
      <c r="L22" s="226"/>
      <c r="M22" s="226"/>
      <c r="N22" s="226">
        <f>M22*6</f>
        <v>0</v>
      </c>
      <c r="O22" s="226"/>
      <c r="P22" s="226"/>
      <c r="Q22" s="226">
        <f>P22*6</f>
        <v>0</v>
      </c>
      <c r="R22" s="226"/>
      <c r="S22" s="226"/>
      <c r="T22" s="226">
        <f>S22*6</f>
        <v>0</v>
      </c>
      <c r="U22" s="232">
        <f t="shared" si="0"/>
        <v>0</v>
      </c>
      <c r="V22" s="232">
        <f>U22+U23+U24+U25</f>
        <v>6</v>
      </c>
    </row>
    <row r="23" s="142" customFormat="1" ht="59" customHeight="1" spans="1:22">
      <c r="A23" s="224"/>
      <c r="B23" s="225" t="s">
        <v>175</v>
      </c>
      <c r="C23" s="226"/>
      <c r="D23" s="226"/>
      <c r="E23" s="226">
        <f>D23*3</f>
        <v>0</v>
      </c>
      <c r="F23" s="226"/>
      <c r="G23" s="226"/>
      <c r="H23" s="226">
        <f>G23*3</f>
        <v>0</v>
      </c>
      <c r="I23" s="227" t="s">
        <v>186</v>
      </c>
      <c r="J23" s="226">
        <v>1</v>
      </c>
      <c r="K23" s="226">
        <f>J23*3</f>
        <v>3</v>
      </c>
      <c r="L23" s="227" t="s">
        <v>187</v>
      </c>
      <c r="M23" s="226">
        <v>1</v>
      </c>
      <c r="N23" s="226">
        <f>M23*3</f>
        <v>3</v>
      </c>
      <c r="O23" s="226"/>
      <c r="P23" s="226"/>
      <c r="Q23" s="226">
        <f>P23*3</f>
        <v>0</v>
      </c>
      <c r="R23" s="226"/>
      <c r="S23" s="226"/>
      <c r="T23" s="226">
        <f>S23*3</f>
        <v>0</v>
      </c>
      <c r="U23" s="232">
        <f t="shared" si="0"/>
        <v>6</v>
      </c>
      <c r="V23" s="232"/>
    </row>
    <row r="24" s="142" customFormat="1" ht="28" customHeight="1" spans="1:22">
      <c r="A24" s="224"/>
      <c r="B24" s="225" t="s">
        <v>176</v>
      </c>
      <c r="C24" s="226"/>
      <c r="D24" s="226"/>
      <c r="E24" s="226">
        <f>D24*2</f>
        <v>0</v>
      </c>
      <c r="F24" s="226"/>
      <c r="G24" s="226"/>
      <c r="H24" s="226">
        <f>G24*2</f>
        <v>0</v>
      </c>
      <c r="I24" s="226"/>
      <c r="J24" s="226"/>
      <c r="K24" s="226">
        <f>J24*2</f>
        <v>0</v>
      </c>
      <c r="L24" s="226"/>
      <c r="M24" s="226"/>
      <c r="N24" s="226">
        <f>M24*2</f>
        <v>0</v>
      </c>
      <c r="O24" s="226"/>
      <c r="P24" s="226"/>
      <c r="Q24" s="226">
        <f>P24*2</f>
        <v>0</v>
      </c>
      <c r="R24" s="226"/>
      <c r="S24" s="226"/>
      <c r="T24" s="226">
        <f>S24*2</f>
        <v>0</v>
      </c>
      <c r="U24" s="232">
        <f t="shared" si="0"/>
        <v>0</v>
      </c>
      <c r="V24" s="232"/>
    </row>
    <row r="25" s="142" customFormat="1" ht="28" customHeight="1" spans="1:22">
      <c r="A25" s="224"/>
      <c r="B25" s="225" t="s">
        <v>178</v>
      </c>
      <c r="C25" s="226"/>
      <c r="D25" s="226"/>
      <c r="E25" s="226">
        <f>D25*1</f>
        <v>0</v>
      </c>
      <c r="F25" s="226"/>
      <c r="G25" s="226"/>
      <c r="H25" s="226">
        <f>G25*1</f>
        <v>0</v>
      </c>
      <c r="I25" s="226"/>
      <c r="J25" s="226"/>
      <c r="K25" s="226">
        <f>J25*1</f>
        <v>0</v>
      </c>
      <c r="L25" s="226"/>
      <c r="M25" s="226"/>
      <c r="N25" s="226">
        <f>M25*1</f>
        <v>0</v>
      </c>
      <c r="O25" s="226"/>
      <c r="P25" s="226"/>
      <c r="Q25" s="226">
        <f>P25*1</f>
        <v>0</v>
      </c>
      <c r="R25" s="226"/>
      <c r="S25" s="226"/>
      <c r="T25" s="226">
        <f>S25*1</f>
        <v>0</v>
      </c>
      <c r="U25" s="232">
        <f t="shared" si="0"/>
        <v>0</v>
      </c>
      <c r="V25" s="232"/>
    </row>
    <row r="26" ht="28" customHeight="1" spans="1:22">
      <c r="A26" s="222" t="s">
        <v>28</v>
      </c>
      <c r="B26" s="223" t="s">
        <v>174</v>
      </c>
      <c r="C26" s="220"/>
      <c r="D26" s="220"/>
      <c r="E26" s="220">
        <f>D26*6</f>
        <v>0</v>
      </c>
      <c r="F26" s="220"/>
      <c r="G26" s="220"/>
      <c r="H26" s="220">
        <f>G26*6</f>
        <v>0</v>
      </c>
      <c r="I26" s="220"/>
      <c r="J26" s="220"/>
      <c r="K26" s="220">
        <f>J26*6</f>
        <v>0</v>
      </c>
      <c r="L26" s="220"/>
      <c r="M26" s="220"/>
      <c r="N26" s="220">
        <f>M26*6</f>
        <v>0</v>
      </c>
      <c r="O26" s="220"/>
      <c r="P26" s="220"/>
      <c r="Q26" s="220">
        <f>P26*6</f>
        <v>0</v>
      </c>
      <c r="R26" s="220"/>
      <c r="S26" s="220"/>
      <c r="T26" s="220">
        <f>S26*6</f>
        <v>0</v>
      </c>
      <c r="U26" s="230">
        <f t="shared" si="0"/>
        <v>0</v>
      </c>
      <c r="V26" s="230">
        <f>U26+U27+U28+U29</f>
        <v>8</v>
      </c>
    </row>
    <row r="27" ht="28" customHeight="1" spans="1:22">
      <c r="A27" s="222"/>
      <c r="B27" s="223" t="s">
        <v>175</v>
      </c>
      <c r="C27" s="220"/>
      <c r="D27" s="220"/>
      <c r="E27" s="220">
        <f>D27*3</f>
        <v>0</v>
      </c>
      <c r="F27" s="220"/>
      <c r="G27" s="220"/>
      <c r="H27" s="220">
        <f>G27*3</f>
        <v>0</v>
      </c>
      <c r="I27" s="228" t="s">
        <v>188</v>
      </c>
      <c r="J27" s="220">
        <v>1</v>
      </c>
      <c r="K27" s="220">
        <f>J27*3</f>
        <v>3</v>
      </c>
      <c r="L27" s="228" t="s">
        <v>189</v>
      </c>
      <c r="M27" s="220">
        <v>1</v>
      </c>
      <c r="N27" s="220">
        <f>M27*3</f>
        <v>3</v>
      </c>
      <c r="O27" s="220"/>
      <c r="P27" s="220"/>
      <c r="Q27" s="220">
        <f>P27*3</f>
        <v>0</v>
      </c>
      <c r="R27" s="220"/>
      <c r="S27" s="220"/>
      <c r="T27" s="220">
        <f>S27*3</f>
        <v>0</v>
      </c>
      <c r="U27" s="230">
        <f t="shared" si="0"/>
        <v>6</v>
      </c>
      <c r="V27" s="230"/>
    </row>
    <row r="28" ht="28" customHeight="1" spans="1:22">
      <c r="A28" s="222"/>
      <c r="B28" s="223" t="s">
        <v>176</v>
      </c>
      <c r="C28" s="220"/>
      <c r="D28" s="220"/>
      <c r="E28" s="220">
        <f>D28*2</f>
        <v>0</v>
      </c>
      <c r="F28" s="220"/>
      <c r="G28" s="220"/>
      <c r="H28" s="220">
        <f>G28*2</f>
        <v>0</v>
      </c>
      <c r="I28" s="220"/>
      <c r="J28" s="220"/>
      <c r="K28" s="220">
        <f>J28*2</f>
        <v>0</v>
      </c>
      <c r="L28" s="228" t="s">
        <v>190</v>
      </c>
      <c r="M28" s="220">
        <v>1</v>
      </c>
      <c r="N28" s="220">
        <f>M28*2</f>
        <v>2</v>
      </c>
      <c r="O28" s="220"/>
      <c r="P28" s="220"/>
      <c r="Q28" s="220">
        <f>P28*2</f>
        <v>0</v>
      </c>
      <c r="R28" s="220"/>
      <c r="S28" s="220"/>
      <c r="T28" s="220">
        <f>S28*2</f>
        <v>0</v>
      </c>
      <c r="U28" s="230">
        <f t="shared" si="0"/>
        <v>2</v>
      </c>
      <c r="V28" s="230"/>
    </row>
    <row r="29" ht="28" customHeight="1" spans="1:22">
      <c r="A29" s="222"/>
      <c r="B29" s="223" t="s">
        <v>178</v>
      </c>
      <c r="C29" s="220"/>
      <c r="D29" s="220"/>
      <c r="E29" s="220">
        <f>D29*1</f>
        <v>0</v>
      </c>
      <c r="F29" s="220"/>
      <c r="G29" s="220"/>
      <c r="H29" s="220">
        <f>G29*1</f>
        <v>0</v>
      </c>
      <c r="I29" s="220"/>
      <c r="J29" s="220"/>
      <c r="K29" s="220">
        <f>J29*1</f>
        <v>0</v>
      </c>
      <c r="L29" s="220"/>
      <c r="M29" s="220"/>
      <c r="N29" s="220">
        <f>M29*1</f>
        <v>0</v>
      </c>
      <c r="O29" s="220"/>
      <c r="P29" s="220"/>
      <c r="Q29" s="220">
        <f>P29*1</f>
        <v>0</v>
      </c>
      <c r="R29" s="220"/>
      <c r="S29" s="220"/>
      <c r="T29" s="220">
        <f>S29*1</f>
        <v>0</v>
      </c>
      <c r="U29" s="230">
        <f t="shared" si="0"/>
        <v>0</v>
      </c>
      <c r="V29" s="230"/>
    </row>
    <row r="30" ht="28" customHeight="1" spans="1:22">
      <c r="A30" s="222" t="s">
        <v>29</v>
      </c>
      <c r="B30" s="223" t="s">
        <v>174</v>
      </c>
      <c r="C30" s="220"/>
      <c r="D30" s="220"/>
      <c r="E30" s="220">
        <f>D30*6</f>
        <v>0</v>
      </c>
      <c r="F30" s="220"/>
      <c r="G30" s="220"/>
      <c r="H30" s="220">
        <f>G30*6</f>
        <v>0</v>
      </c>
      <c r="I30" s="220"/>
      <c r="J30" s="220"/>
      <c r="K30" s="220">
        <f>J30*6</f>
        <v>0</v>
      </c>
      <c r="L30" s="220"/>
      <c r="M30" s="220"/>
      <c r="N30" s="220">
        <f>M30*6</f>
        <v>0</v>
      </c>
      <c r="O30" s="220"/>
      <c r="P30" s="220"/>
      <c r="Q30" s="220">
        <f>P30*6</f>
        <v>0</v>
      </c>
      <c r="R30" s="220"/>
      <c r="S30" s="220"/>
      <c r="T30" s="220">
        <f>S30*6</f>
        <v>0</v>
      </c>
      <c r="U30" s="230">
        <f t="shared" si="0"/>
        <v>0</v>
      </c>
      <c r="V30" s="230">
        <f>U30+U31+U32+U33</f>
        <v>6</v>
      </c>
    </row>
    <row r="31" ht="28" customHeight="1" spans="1:22">
      <c r="A31" s="222"/>
      <c r="B31" s="223" t="s">
        <v>175</v>
      </c>
      <c r="C31" s="220"/>
      <c r="D31" s="220"/>
      <c r="E31" s="220">
        <f>D31*3</f>
        <v>0</v>
      </c>
      <c r="F31" s="220"/>
      <c r="G31" s="220"/>
      <c r="H31" s="220">
        <f>G31*3</f>
        <v>0</v>
      </c>
      <c r="I31" s="220"/>
      <c r="J31" s="220"/>
      <c r="K31" s="220">
        <f>J31*3</f>
        <v>0</v>
      </c>
      <c r="L31" s="220"/>
      <c r="M31" s="220"/>
      <c r="N31" s="220">
        <f>M31*3</f>
        <v>0</v>
      </c>
      <c r="O31" s="228" t="s">
        <v>191</v>
      </c>
      <c r="P31" s="220">
        <v>2</v>
      </c>
      <c r="Q31" s="220">
        <f>P31*3</f>
        <v>6</v>
      </c>
      <c r="R31" s="220"/>
      <c r="S31" s="220"/>
      <c r="T31" s="220">
        <f>S31*3</f>
        <v>0</v>
      </c>
      <c r="U31" s="230">
        <f t="shared" si="0"/>
        <v>6</v>
      </c>
      <c r="V31" s="230"/>
    </row>
    <row r="32" ht="28" customHeight="1" spans="1:22">
      <c r="A32" s="222"/>
      <c r="B32" s="223" t="s">
        <v>176</v>
      </c>
      <c r="C32" s="220"/>
      <c r="D32" s="220"/>
      <c r="E32" s="220">
        <f>D32*2</f>
        <v>0</v>
      </c>
      <c r="F32" s="220"/>
      <c r="G32" s="220"/>
      <c r="H32" s="220">
        <f>G32*2</f>
        <v>0</v>
      </c>
      <c r="I32" s="220"/>
      <c r="J32" s="220"/>
      <c r="K32" s="220">
        <f>J32*2</f>
        <v>0</v>
      </c>
      <c r="L32" s="220"/>
      <c r="M32" s="220"/>
      <c r="N32" s="220">
        <f>M32*2</f>
        <v>0</v>
      </c>
      <c r="O32" s="220"/>
      <c r="P32" s="220"/>
      <c r="Q32" s="220">
        <f>P32*2</f>
        <v>0</v>
      </c>
      <c r="R32" s="220"/>
      <c r="S32" s="220"/>
      <c r="T32" s="220">
        <f>S32*2</f>
        <v>0</v>
      </c>
      <c r="U32" s="230">
        <f t="shared" si="0"/>
        <v>0</v>
      </c>
      <c r="V32" s="230"/>
    </row>
    <row r="33" ht="28" customHeight="1" spans="1:22">
      <c r="A33" s="222"/>
      <c r="B33" s="223" t="s">
        <v>178</v>
      </c>
      <c r="C33" s="220"/>
      <c r="D33" s="220"/>
      <c r="E33" s="220">
        <f>D33*1</f>
        <v>0</v>
      </c>
      <c r="F33" s="220"/>
      <c r="G33" s="220"/>
      <c r="H33" s="220">
        <f>G33*1</f>
        <v>0</v>
      </c>
      <c r="I33" s="220"/>
      <c r="J33" s="220"/>
      <c r="K33" s="220">
        <f>J33*1</f>
        <v>0</v>
      </c>
      <c r="L33" s="220"/>
      <c r="M33" s="220"/>
      <c r="N33" s="220">
        <f>M33*1</f>
        <v>0</v>
      </c>
      <c r="O33" s="220"/>
      <c r="P33" s="220"/>
      <c r="Q33" s="220">
        <f>P33*1</f>
        <v>0</v>
      </c>
      <c r="R33" s="220"/>
      <c r="S33" s="220"/>
      <c r="T33" s="220">
        <f>S33*1</f>
        <v>0</v>
      </c>
      <c r="U33" s="230">
        <f t="shared" si="0"/>
        <v>0</v>
      </c>
      <c r="V33" s="230"/>
    </row>
    <row r="34" s="142" customFormat="1" ht="28" customHeight="1" spans="1:22">
      <c r="A34" s="224" t="s">
        <v>30</v>
      </c>
      <c r="B34" s="225" t="s">
        <v>174</v>
      </c>
      <c r="C34" s="226"/>
      <c r="D34" s="226"/>
      <c r="E34" s="226">
        <f>D34*6</f>
        <v>0</v>
      </c>
      <c r="F34" s="226"/>
      <c r="G34" s="226"/>
      <c r="H34" s="226">
        <f>G34*6</f>
        <v>0</v>
      </c>
      <c r="I34" s="226"/>
      <c r="J34" s="226"/>
      <c r="K34" s="226">
        <f>J34*6</f>
        <v>0</v>
      </c>
      <c r="L34" s="226"/>
      <c r="M34" s="226"/>
      <c r="N34" s="226">
        <f>M34*6</f>
        <v>0</v>
      </c>
      <c r="O34" s="226"/>
      <c r="P34" s="226"/>
      <c r="Q34" s="226">
        <f>P34*6</f>
        <v>0</v>
      </c>
      <c r="R34" s="226"/>
      <c r="S34" s="226"/>
      <c r="T34" s="226">
        <f>S34*6</f>
        <v>0</v>
      </c>
      <c r="U34" s="232">
        <f t="shared" si="0"/>
        <v>0</v>
      </c>
      <c r="V34" s="232">
        <f>U34+U35+U36+U37</f>
        <v>2</v>
      </c>
    </row>
    <row r="35" s="142" customFormat="1" ht="28" customHeight="1" spans="1:22">
      <c r="A35" s="224"/>
      <c r="B35" s="225" t="s">
        <v>175</v>
      </c>
      <c r="C35" s="226"/>
      <c r="D35" s="226"/>
      <c r="E35" s="226">
        <f>D35*3</f>
        <v>0</v>
      </c>
      <c r="F35" s="226"/>
      <c r="G35" s="226"/>
      <c r="H35" s="226">
        <f>G35*3</f>
        <v>0</v>
      </c>
      <c r="I35" s="226"/>
      <c r="J35" s="226"/>
      <c r="K35" s="226">
        <f>J35*3</f>
        <v>0</v>
      </c>
      <c r="L35" s="226"/>
      <c r="M35" s="226"/>
      <c r="N35" s="226">
        <f>M35*3</f>
        <v>0</v>
      </c>
      <c r="O35" s="226"/>
      <c r="P35" s="226"/>
      <c r="Q35" s="226">
        <f>P35*3</f>
        <v>0</v>
      </c>
      <c r="R35" s="226"/>
      <c r="S35" s="226"/>
      <c r="T35" s="226">
        <f>S35*3</f>
        <v>0</v>
      </c>
      <c r="U35" s="232">
        <f t="shared" si="0"/>
        <v>0</v>
      </c>
      <c r="V35" s="232"/>
    </row>
    <row r="36" s="142" customFormat="1" ht="28" customHeight="1" spans="1:22">
      <c r="A36" s="224"/>
      <c r="B36" s="225" t="s">
        <v>176</v>
      </c>
      <c r="C36" s="226"/>
      <c r="D36" s="226"/>
      <c r="E36" s="226">
        <f>D36*2</f>
        <v>0</v>
      </c>
      <c r="F36" s="226"/>
      <c r="G36" s="226"/>
      <c r="H36" s="226">
        <f>G36*2</f>
        <v>0</v>
      </c>
      <c r="I36" s="226"/>
      <c r="J36" s="226"/>
      <c r="K36" s="226">
        <f>J36*2</f>
        <v>0</v>
      </c>
      <c r="L36" s="227" t="s">
        <v>192</v>
      </c>
      <c r="M36" s="226">
        <v>1</v>
      </c>
      <c r="N36" s="226">
        <f>M36*2</f>
        <v>2</v>
      </c>
      <c r="O36" s="226"/>
      <c r="P36" s="226"/>
      <c r="Q36" s="226">
        <f>P36*2</f>
        <v>0</v>
      </c>
      <c r="R36" s="226"/>
      <c r="S36" s="226"/>
      <c r="T36" s="226">
        <f>S36*2</f>
        <v>0</v>
      </c>
      <c r="U36" s="232">
        <f t="shared" si="0"/>
        <v>2</v>
      </c>
      <c r="V36" s="232"/>
    </row>
    <row r="37" s="142" customFormat="1" ht="28" customHeight="1" spans="1:22">
      <c r="A37" s="224"/>
      <c r="B37" s="225" t="s">
        <v>178</v>
      </c>
      <c r="C37" s="226"/>
      <c r="D37" s="226"/>
      <c r="E37" s="226">
        <f>D37*1</f>
        <v>0</v>
      </c>
      <c r="F37" s="226"/>
      <c r="G37" s="226"/>
      <c r="H37" s="226">
        <f>G37*1</f>
        <v>0</v>
      </c>
      <c r="I37" s="226"/>
      <c r="J37" s="226"/>
      <c r="K37" s="226">
        <f>J37*1</f>
        <v>0</v>
      </c>
      <c r="L37" s="226"/>
      <c r="M37" s="226"/>
      <c r="N37" s="226">
        <f>M37*1</f>
        <v>0</v>
      </c>
      <c r="O37" s="226"/>
      <c r="P37" s="226"/>
      <c r="Q37" s="226">
        <f>P37*1</f>
        <v>0</v>
      </c>
      <c r="R37" s="226"/>
      <c r="S37" s="226"/>
      <c r="T37" s="226">
        <f>S37*1</f>
        <v>0</v>
      </c>
      <c r="U37" s="232">
        <f t="shared" si="0"/>
        <v>0</v>
      </c>
      <c r="V37" s="232"/>
    </row>
    <row r="38" ht="28" customHeight="1" spans="1:22">
      <c r="A38" s="222" t="s">
        <v>31</v>
      </c>
      <c r="B38" s="223" t="s">
        <v>174</v>
      </c>
      <c r="C38" s="220"/>
      <c r="D38" s="220"/>
      <c r="E38" s="220">
        <f>D38*6</f>
        <v>0</v>
      </c>
      <c r="F38" s="220"/>
      <c r="G38" s="220"/>
      <c r="H38" s="220">
        <f>G38*6</f>
        <v>0</v>
      </c>
      <c r="I38" s="220"/>
      <c r="J38" s="220"/>
      <c r="K38" s="220">
        <f>J38*6</f>
        <v>0</v>
      </c>
      <c r="L38" s="220"/>
      <c r="M38" s="220"/>
      <c r="N38" s="220">
        <f>M38*6</f>
        <v>0</v>
      </c>
      <c r="O38" s="220"/>
      <c r="P38" s="220"/>
      <c r="Q38" s="220">
        <f>P38*6</f>
        <v>0</v>
      </c>
      <c r="R38" s="220"/>
      <c r="S38" s="220"/>
      <c r="T38" s="220">
        <f>S38*6</f>
        <v>0</v>
      </c>
      <c r="U38" s="230">
        <f t="shared" si="0"/>
        <v>0</v>
      </c>
      <c r="V38" s="230">
        <f>U38+U39+U40+U41</f>
        <v>8</v>
      </c>
    </row>
    <row r="39" ht="28" customHeight="1" spans="1:22">
      <c r="A39" s="222"/>
      <c r="B39" s="223" t="s">
        <v>175</v>
      </c>
      <c r="C39" s="220"/>
      <c r="D39" s="220"/>
      <c r="E39" s="220">
        <f>D39*3</f>
        <v>0</v>
      </c>
      <c r="F39" s="220"/>
      <c r="G39" s="220"/>
      <c r="H39" s="220">
        <f>G39*3</f>
        <v>0</v>
      </c>
      <c r="I39" s="220"/>
      <c r="J39" s="220"/>
      <c r="K39" s="220">
        <f>J39*3</f>
        <v>0</v>
      </c>
      <c r="L39" s="220"/>
      <c r="M39" s="220"/>
      <c r="N39" s="220">
        <f>M39*3</f>
        <v>0</v>
      </c>
      <c r="O39" s="220"/>
      <c r="P39" s="220"/>
      <c r="Q39" s="220">
        <f>P39*3</f>
        <v>0</v>
      </c>
      <c r="R39" s="220"/>
      <c r="S39" s="220"/>
      <c r="T39" s="220">
        <f>S39*3</f>
        <v>0</v>
      </c>
      <c r="U39" s="230">
        <f t="shared" ref="U39:U77" si="1">E39+H39+K39+N39+Q39+T39</f>
        <v>0</v>
      </c>
      <c r="V39" s="230"/>
    </row>
    <row r="40" ht="28" customHeight="1" spans="1:22">
      <c r="A40" s="222"/>
      <c r="B40" s="223" t="s">
        <v>176</v>
      </c>
      <c r="C40" s="220"/>
      <c r="D40" s="220"/>
      <c r="E40" s="220">
        <f>D40*2</f>
        <v>0</v>
      </c>
      <c r="F40" s="228" t="s">
        <v>193</v>
      </c>
      <c r="G40" s="220">
        <v>1</v>
      </c>
      <c r="H40" s="220">
        <f>G40*2</f>
        <v>2</v>
      </c>
      <c r="I40" s="228" t="s">
        <v>194</v>
      </c>
      <c r="J40" s="220">
        <v>2</v>
      </c>
      <c r="K40" s="220">
        <f>J40*2</f>
        <v>4</v>
      </c>
      <c r="L40" s="220"/>
      <c r="M40" s="220"/>
      <c r="N40" s="220">
        <f>M40*2</f>
        <v>0</v>
      </c>
      <c r="O40" s="228" t="s">
        <v>195</v>
      </c>
      <c r="P40" s="220">
        <v>1</v>
      </c>
      <c r="Q40" s="220">
        <f>P40*2</f>
        <v>2</v>
      </c>
      <c r="R40" s="220"/>
      <c r="S40" s="220"/>
      <c r="T40" s="220">
        <f>S40*2</f>
        <v>0</v>
      </c>
      <c r="U40" s="230">
        <f t="shared" si="1"/>
        <v>8</v>
      </c>
      <c r="V40" s="230"/>
    </row>
    <row r="41" ht="28" customHeight="1" spans="1:22">
      <c r="A41" s="222"/>
      <c r="B41" s="223" t="s">
        <v>178</v>
      </c>
      <c r="C41" s="220"/>
      <c r="D41" s="220"/>
      <c r="E41" s="220">
        <f>D41*1</f>
        <v>0</v>
      </c>
      <c r="F41" s="220"/>
      <c r="G41" s="220"/>
      <c r="H41" s="220">
        <f>G41*1</f>
        <v>0</v>
      </c>
      <c r="I41" s="220"/>
      <c r="J41" s="220"/>
      <c r="K41" s="220">
        <f>J41*1</f>
        <v>0</v>
      </c>
      <c r="L41" s="220"/>
      <c r="M41" s="220"/>
      <c r="N41" s="220">
        <f>M41*1</f>
        <v>0</v>
      </c>
      <c r="O41" s="220"/>
      <c r="P41" s="220"/>
      <c r="Q41" s="220">
        <f>P41*1</f>
        <v>0</v>
      </c>
      <c r="R41" s="220"/>
      <c r="S41" s="220"/>
      <c r="T41" s="220">
        <f>S41*1</f>
        <v>0</v>
      </c>
      <c r="U41" s="230">
        <f t="shared" si="1"/>
        <v>0</v>
      </c>
      <c r="V41" s="230"/>
    </row>
    <row r="42" ht="28" customHeight="1" spans="1:22">
      <c r="A42" s="222" t="s">
        <v>32</v>
      </c>
      <c r="B42" s="223" t="s">
        <v>174</v>
      </c>
      <c r="C42" s="220"/>
      <c r="D42" s="220"/>
      <c r="E42" s="220">
        <f>D42*6</f>
        <v>0</v>
      </c>
      <c r="F42" s="220"/>
      <c r="G42" s="220"/>
      <c r="H42" s="220">
        <f>G42*6</f>
        <v>0</v>
      </c>
      <c r="I42" s="220"/>
      <c r="J42" s="220"/>
      <c r="K42" s="220">
        <f>J42*6</f>
        <v>0</v>
      </c>
      <c r="L42" s="220"/>
      <c r="M42" s="220"/>
      <c r="N42" s="220">
        <f>M42*6</f>
        <v>0</v>
      </c>
      <c r="O42" s="220"/>
      <c r="P42" s="220"/>
      <c r="Q42" s="220">
        <f>P42*6</f>
        <v>0</v>
      </c>
      <c r="R42" s="220"/>
      <c r="S42" s="220"/>
      <c r="T42" s="220">
        <f>S42*6</f>
        <v>0</v>
      </c>
      <c r="U42" s="230">
        <f t="shared" si="1"/>
        <v>0</v>
      </c>
      <c r="V42" s="230">
        <f>U42+U43+U44+U45</f>
        <v>0</v>
      </c>
    </row>
    <row r="43" ht="28" customHeight="1" spans="1:22">
      <c r="A43" s="222"/>
      <c r="B43" s="223" t="s">
        <v>175</v>
      </c>
      <c r="C43" s="220"/>
      <c r="D43" s="220"/>
      <c r="E43" s="220">
        <f>D43*3</f>
        <v>0</v>
      </c>
      <c r="F43" s="220"/>
      <c r="G43" s="220"/>
      <c r="H43" s="220">
        <f>G43*3</f>
        <v>0</v>
      </c>
      <c r="I43" s="220"/>
      <c r="J43" s="220"/>
      <c r="K43" s="220">
        <f>J43*3</f>
        <v>0</v>
      </c>
      <c r="L43" s="220"/>
      <c r="M43" s="220"/>
      <c r="N43" s="220">
        <f>M43*3</f>
        <v>0</v>
      </c>
      <c r="O43" s="220"/>
      <c r="P43" s="220"/>
      <c r="Q43" s="220">
        <f>P43*3</f>
        <v>0</v>
      </c>
      <c r="R43" s="220"/>
      <c r="S43" s="220"/>
      <c r="T43" s="220">
        <f>S43*3</f>
        <v>0</v>
      </c>
      <c r="U43" s="230">
        <f t="shared" si="1"/>
        <v>0</v>
      </c>
      <c r="V43" s="230"/>
    </row>
    <row r="44" ht="28" customHeight="1" spans="1:22">
      <c r="A44" s="222"/>
      <c r="B44" s="223" t="s">
        <v>176</v>
      </c>
      <c r="C44" s="220"/>
      <c r="D44" s="220"/>
      <c r="E44" s="220">
        <f>D44*2</f>
        <v>0</v>
      </c>
      <c r="F44" s="220"/>
      <c r="G44" s="220"/>
      <c r="H44" s="220">
        <f>G44*2</f>
        <v>0</v>
      </c>
      <c r="I44" s="220"/>
      <c r="J44" s="220"/>
      <c r="K44" s="220">
        <f>J44*2</f>
        <v>0</v>
      </c>
      <c r="L44" s="220"/>
      <c r="M44" s="220"/>
      <c r="N44" s="220">
        <f>M44*2</f>
        <v>0</v>
      </c>
      <c r="O44" s="220"/>
      <c r="P44" s="220"/>
      <c r="Q44" s="220">
        <f>P44*2</f>
        <v>0</v>
      </c>
      <c r="R44" s="220"/>
      <c r="S44" s="220"/>
      <c r="T44" s="220">
        <f>S44*2</f>
        <v>0</v>
      </c>
      <c r="U44" s="230">
        <f t="shared" si="1"/>
        <v>0</v>
      </c>
      <c r="V44" s="230"/>
    </row>
    <row r="45" ht="28" customHeight="1" spans="1:22">
      <c r="A45" s="222"/>
      <c r="B45" s="223" t="s">
        <v>178</v>
      </c>
      <c r="C45" s="220"/>
      <c r="D45" s="220"/>
      <c r="E45" s="220">
        <f>D45*1</f>
        <v>0</v>
      </c>
      <c r="F45" s="220"/>
      <c r="G45" s="220"/>
      <c r="H45" s="220">
        <f>G45*1</f>
        <v>0</v>
      </c>
      <c r="I45" s="220"/>
      <c r="J45" s="220"/>
      <c r="K45" s="220">
        <f>J45*1</f>
        <v>0</v>
      </c>
      <c r="L45" s="220"/>
      <c r="M45" s="220"/>
      <c r="N45" s="220">
        <f>M45*1</f>
        <v>0</v>
      </c>
      <c r="O45" s="220"/>
      <c r="P45" s="220"/>
      <c r="Q45" s="220">
        <f>P45*1</f>
        <v>0</v>
      </c>
      <c r="R45" s="220"/>
      <c r="S45" s="220"/>
      <c r="T45" s="220">
        <f>S45*1</f>
        <v>0</v>
      </c>
      <c r="U45" s="230">
        <f t="shared" si="1"/>
        <v>0</v>
      </c>
      <c r="V45" s="230"/>
    </row>
    <row r="46" s="142" customFormat="1" ht="28" customHeight="1" spans="1:22">
      <c r="A46" s="224" t="s">
        <v>33</v>
      </c>
      <c r="B46" s="225" t="s">
        <v>174</v>
      </c>
      <c r="C46" s="226"/>
      <c r="D46" s="226"/>
      <c r="E46" s="226">
        <f>D46*6</f>
        <v>0</v>
      </c>
      <c r="F46" s="226"/>
      <c r="G46" s="226"/>
      <c r="H46" s="226">
        <f>G46*6</f>
        <v>0</v>
      </c>
      <c r="I46" s="226"/>
      <c r="J46" s="226"/>
      <c r="K46" s="226">
        <f>J46*6</f>
        <v>0</v>
      </c>
      <c r="L46" s="226"/>
      <c r="M46" s="226"/>
      <c r="N46" s="226">
        <f>M46*6</f>
        <v>0</v>
      </c>
      <c r="O46" s="226"/>
      <c r="P46" s="226"/>
      <c r="Q46" s="226">
        <f>P46*6</f>
        <v>0</v>
      </c>
      <c r="R46" s="226"/>
      <c r="S46" s="226"/>
      <c r="T46" s="226">
        <f>S46*6</f>
        <v>0</v>
      </c>
      <c r="U46" s="232">
        <f t="shared" si="1"/>
        <v>0</v>
      </c>
      <c r="V46" s="232">
        <f>U46+U47+U48+U49</f>
        <v>7</v>
      </c>
    </row>
    <row r="47" s="142" customFormat="1" ht="28" customHeight="1" spans="1:22">
      <c r="A47" s="224"/>
      <c r="B47" s="225" t="s">
        <v>175</v>
      </c>
      <c r="C47" s="226"/>
      <c r="D47" s="226"/>
      <c r="E47" s="226">
        <f>D47*3</f>
        <v>0</v>
      </c>
      <c r="F47" s="226"/>
      <c r="G47" s="226"/>
      <c r="H47" s="226">
        <f>G47*3</f>
        <v>0</v>
      </c>
      <c r="I47" s="226"/>
      <c r="J47" s="226"/>
      <c r="K47" s="226">
        <f>J47*3</f>
        <v>0</v>
      </c>
      <c r="L47" s="226"/>
      <c r="M47" s="226"/>
      <c r="N47" s="226">
        <f>M47*3</f>
        <v>0</v>
      </c>
      <c r="O47" s="226"/>
      <c r="P47" s="226"/>
      <c r="Q47" s="226">
        <f>P47*3</f>
        <v>0</v>
      </c>
      <c r="R47" s="226"/>
      <c r="S47" s="226"/>
      <c r="T47" s="226">
        <f>S47*3</f>
        <v>0</v>
      </c>
      <c r="U47" s="232">
        <f t="shared" si="1"/>
        <v>0</v>
      </c>
      <c r="V47" s="232"/>
    </row>
    <row r="48" s="142" customFormat="1" ht="119" customHeight="1" spans="1:22">
      <c r="A48" s="224"/>
      <c r="B48" s="225" t="s">
        <v>176</v>
      </c>
      <c r="C48" s="226"/>
      <c r="D48" s="226"/>
      <c r="E48" s="226">
        <f>D48*2</f>
        <v>0</v>
      </c>
      <c r="F48" s="226"/>
      <c r="G48" s="226"/>
      <c r="H48" s="226">
        <f>G48*2</f>
        <v>0</v>
      </c>
      <c r="I48" s="227" t="s">
        <v>196</v>
      </c>
      <c r="J48" s="226">
        <v>1</v>
      </c>
      <c r="K48" s="226">
        <f>J48*2</f>
        <v>2</v>
      </c>
      <c r="L48" s="227" t="s">
        <v>197</v>
      </c>
      <c r="M48" s="226">
        <v>1</v>
      </c>
      <c r="N48" s="226">
        <f>M48*2</f>
        <v>2</v>
      </c>
      <c r="O48" s="227" t="s">
        <v>198</v>
      </c>
      <c r="P48" s="226">
        <v>1</v>
      </c>
      <c r="Q48" s="226">
        <f>P48*2</f>
        <v>2</v>
      </c>
      <c r="R48" s="226"/>
      <c r="S48" s="226"/>
      <c r="T48" s="226">
        <f>S48*2</f>
        <v>0</v>
      </c>
      <c r="U48" s="232">
        <f t="shared" si="1"/>
        <v>6</v>
      </c>
      <c r="V48" s="232"/>
    </row>
    <row r="49" s="142" customFormat="1" ht="95" customHeight="1" spans="1:22">
      <c r="A49" s="224"/>
      <c r="B49" s="225" t="s">
        <v>178</v>
      </c>
      <c r="C49" s="226"/>
      <c r="D49" s="226"/>
      <c r="E49" s="226">
        <f>D49*1</f>
        <v>0</v>
      </c>
      <c r="F49" s="226"/>
      <c r="G49" s="226"/>
      <c r="H49" s="226">
        <f>G49*1</f>
        <v>0</v>
      </c>
      <c r="I49" s="226"/>
      <c r="J49" s="226"/>
      <c r="K49" s="226">
        <f>J49*1</f>
        <v>0</v>
      </c>
      <c r="L49" s="227" t="s">
        <v>199</v>
      </c>
      <c r="M49" s="226">
        <v>1</v>
      </c>
      <c r="N49" s="226">
        <f>M49*1</f>
        <v>1</v>
      </c>
      <c r="O49" s="226"/>
      <c r="P49" s="226"/>
      <c r="Q49" s="226">
        <f>P49*1</f>
        <v>0</v>
      </c>
      <c r="R49" s="226"/>
      <c r="S49" s="226"/>
      <c r="T49" s="226">
        <f>S49*1</f>
        <v>0</v>
      </c>
      <c r="U49" s="232">
        <f t="shared" si="1"/>
        <v>1</v>
      </c>
      <c r="V49" s="232"/>
    </row>
    <row r="50" ht="28" customHeight="1" spans="1:22">
      <c r="A50" s="222" t="s">
        <v>34</v>
      </c>
      <c r="B50" s="223" t="s">
        <v>174</v>
      </c>
      <c r="C50" s="220"/>
      <c r="D50" s="220"/>
      <c r="E50" s="220">
        <f>D50*6</f>
        <v>0</v>
      </c>
      <c r="F50" s="220"/>
      <c r="G50" s="220"/>
      <c r="H50" s="220">
        <f>G50*6</f>
        <v>0</v>
      </c>
      <c r="I50" s="220"/>
      <c r="J50" s="220"/>
      <c r="K50" s="220">
        <f>J50*6</f>
        <v>0</v>
      </c>
      <c r="L50" s="220"/>
      <c r="M50" s="220"/>
      <c r="N50" s="220">
        <f>M50*6</f>
        <v>0</v>
      </c>
      <c r="O50" s="220"/>
      <c r="P50" s="220"/>
      <c r="Q50" s="220">
        <f>P50*6</f>
        <v>0</v>
      </c>
      <c r="R50" s="220"/>
      <c r="S50" s="220"/>
      <c r="T50" s="220">
        <f>S50*6</f>
        <v>0</v>
      </c>
      <c r="U50" s="230">
        <f t="shared" si="1"/>
        <v>0</v>
      </c>
      <c r="V50" s="230">
        <f>U50+U51+U52+U53</f>
        <v>2</v>
      </c>
    </row>
    <row r="51" ht="28" customHeight="1" spans="1:22">
      <c r="A51" s="222"/>
      <c r="B51" s="223" t="s">
        <v>175</v>
      </c>
      <c r="C51" s="220"/>
      <c r="D51" s="220"/>
      <c r="E51" s="220">
        <f>D51*3</f>
        <v>0</v>
      </c>
      <c r="F51" s="220"/>
      <c r="G51" s="220"/>
      <c r="H51" s="220">
        <f>G51*3</f>
        <v>0</v>
      </c>
      <c r="I51" s="220"/>
      <c r="J51" s="220"/>
      <c r="K51" s="220">
        <f>J51*3</f>
        <v>0</v>
      </c>
      <c r="L51" s="220"/>
      <c r="M51" s="220"/>
      <c r="N51" s="220">
        <f>M51*3</f>
        <v>0</v>
      </c>
      <c r="O51" s="220"/>
      <c r="P51" s="220"/>
      <c r="Q51" s="220">
        <f>P51*3</f>
        <v>0</v>
      </c>
      <c r="R51" s="220"/>
      <c r="S51" s="220"/>
      <c r="T51" s="220">
        <f>S51*3</f>
        <v>0</v>
      </c>
      <c r="U51" s="230">
        <f t="shared" si="1"/>
        <v>0</v>
      </c>
      <c r="V51" s="230"/>
    </row>
    <row r="52" ht="28" customHeight="1" spans="1:22">
      <c r="A52" s="222"/>
      <c r="B52" s="223" t="s">
        <v>176</v>
      </c>
      <c r="C52" s="220"/>
      <c r="D52" s="220"/>
      <c r="E52" s="220">
        <f>D52*2</f>
        <v>0</v>
      </c>
      <c r="F52" s="228" t="s">
        <v>200</v>
      </c>
      <c r="G52" s="220">
        <v>1</v>
      </c>
      <c r="H52" s="220">
        <f>G52*2</f>
        <v>2</v>
      </c>
      <c r="I52" s="220"/>
      <c r="J52" s="220"/>
      <c r="K52" s="220">
        <f>J52*2</f>
        <v>0</v>
      </c>
      <c r="L52" s="220"/>
      <c r="M52" s="220"/>
      <c r="N52" s="220">
        <f>M52*2</f>
        <v>0</v>
      </c>
      <c r="O52" s="220"/>
      <c r="P52" s="220"/>
      <c r="Q52" s="220">
        <f>P52*2</f>
        <v>0</v>
      </c>
      <c r="R52" s="220"/>
      <c r="S52" s="220"/>
      <c r="T52" s="220">
        <f>S52*2</f>
        <v>0</v>
      </c>
      <c r="U52" s="230">
        <f t="shared" si="1"/>
        <v>2</v>
      </c>
      <c r="V52" s="230"/>
    </row>
    <row r="53" ht="28" customHeight="1" spans="1:22">
      <c r="A53" s="222"/>
      <c r="B53" s="223" t="s">
        <v>178</v>
      </c>
      <c r="C53" s="220"/>
      <c r="D53" s="220"/>
      <c r="E53" s="220">
        <f>D53*1</f>
        <v>0</v>
      </c>
      <c r="F53" s="220"/>
      <c r="G53" s="220"/>
      <c r="H53" s="220">
        <f>G53*1</f>
        <v>0</v>
      </c>
      <c r="I53" s="220"/>
      <c r="J53" s="220"/>
      <c r="K53" s="220">
        <f>J53*1</f>
        <v>0</v>
      </c>
      <c r="L53" s="220"/>
      <c r="M53" s="220"/>
      <c r="N53" s="220">
        <f>M53*1</f>
        <v>0</v>
      </c>
      <c r="O53" s="220"/>
      <c r="P53" s="220"/>
      <c r="Q53" s="220">
        <f>P53*1</f>
        <v>0</v>
      </c>
      <c r="R53" s="220"/>
      <c r="S53" s="220"/>
      <c r="T53" s="220">
        <f>S53*1</f>
        <v>0</v>
      </c>
      <c r="U53" s="230">
        <f t="shared" si="1"/>
        <v>0</v>
      </c>
      <c r="V53" s="230"/>
    </row>
    <row r="54" ht="28" customHeight="1" spans="1:22">
      <c r="A54" s="222" t="s">
        <v>35</v>
      </c>
      <c r="B54" s="223" t="s">
        <v>174</v>
      </c>
      <c r="C54" s="220"/>
      <c r="D54" s="220"/>
      <c r="E54" s="220">
        <f>D54*6</f>
        <v>0</v>
      </c>
      <c r="F54" s="220"/>
      <c r="G54" s="220"/>
      <c r="H54" s="220">
        <f>G54*6</f>
        <v>0</v>
      </c>
      <c r="I54" s="220"/>
      <c r="J54" s="220"/>
      <c r="K54" s="220">
        <f>J54*6</f>
        <v>0</v>
      </c>
      <c r="L54" s="220"/>
      <c r="M54" s="220"/>
      <c r="N54" s="220">
        <f>M54*6</f>
        <v>0</v>
      </c>
      <c r="O54" s="220"/>
      <c r="P54" s="220"/>
      <c r="Q54" s="220">
        <f>P54*6</f>
        <v>0</v>
      </c>
      <c r="R54" s="220"/>
      <c r="S54" s="220"/>
      <c r="T54" s="220">
        <f>S54*6</f>
        <v>0</v>
      </c>
      <c r="U54" s="230">
        <f t="shared" si="1"/>
        <v>0</v>
      </c>
      <c r="V54" s="230">
        <f>U54+U55+U56+U57</f>
        <v>0</v>
      </c>
    </row>
    <row r="55" ht="28" customHeight="1" spans="1:22">
      <c r="A55" s="222"/>
      <c r="B55" s="223" t="s">
        <v>175</v>
      </c>
      <c r="C55" s="220"/>
      <c r="D55" s="220"/>
      <c r="E55" s="220">
        <f>D55*3</f>
        <v>0</v>
      </c>
      <c r="F55" s="220"/>
      <c r="G55" s="220"/>
      <c r="H55" s="220">
        <f>G55*3</f>
        <v>0</v>
      </c>
      <c r="I55" s="220"/>
      <c r="J55" s="220"/>
      <c r="K55" s="220">
        <f>J55*3</f>
        <v>0</v>
      </c>
      <c r="L55" s="220"/>
      <c r="M55" s="220"/>
      <c r="N55" s="220">
        <f>M55*3</f>
        <v>0</v>
      </c>
      <c r="O55" s="220"/>
      <c r="P55" s="220"/>
      <c r="Q55" s="220">
        <f>P55*3</f>
        <v>0</v>
      </c>
      <c r="R55" s="220"/>
      <c r="S55" s="220"/>
      <c r="T55" s="220">
        <f>S55*3</f>
        <v>0</v>
      </c>
      <c r="U55" s="230">
        <f t="shared" si="1"/>
        <v>0</v>
      </c>
      <c r="V55" s="230"/>
    </row>
    <row r="56" ht="28" customHeight="1" spans="1:22">
      <c r="A56" s="222"/>
      <c r="B56" s="223" t="s">
        <v>176</v>
      </c>
      <c r="C56" s="220"/>
      <c r="D56" s="220"/>
      <c r="E56" s="220">
        <f>D56*2</f>
        <v>0</v>
      </c>
      <c r="F56" s="220"/>
      <c r="G56" s="220"/>
      <c r="H56" s="220">
        <f>G56*2</f>
        <v>0</v>
      </c>
      <c r="I56" s="220"/>
      <c r="J56" s="220"/>
      <c r="K56" s="220">
        <f>J56*2</f>
        <v>0</v>
      </c>
      <c r="L56" s="220"/>
      <c r="M56" s="220"/>
      <c r="N56" s="220">
        <f>M56*2</f>
        <v>0</v>
      </c>
      <c r="O56" s="220"/>
      <c r="P56" s="220"/>
      <c r="Q56" s="220">
        <f>P56*2</f>
        <v>0</v>
      </c>
      <c r="R56" s="220"/>
      <c r="S56" s="220"/>
      <c r="T56" s="220">
        <f>S56*2</f>
        <v>0</v>
      </c>
      <c r="U56" s="230">
        <f t="shared" si="1"/>
        <v>0</v>
      </c>
      <c r="V56" s="230"/>
    </row>
    <row r="57" ht="28" customHeight="1" spans="1:22">
      <c r="A57" s="222"/>
      <c r="B57" s="223" t="s">
        <v>178</v>
      </c>
      <c r="C57" s="220"/>
      <c r="D57" s="220"/>
      <c r="E57" s="220">
        <f>D57*1</f>
        <v>0</v>
      </c>
      <c r="F57" s="220"/>
      <c r="G57" s="220"/>
      <c r="H57" s="220">
        <f>G57*1</f>
        <v>0</v>
      </c>
      <c r="I57" s="220"/>
      <c r="J57" s="220"/>
      <c r="K57" s="220">
        <f>J57*1</f>
        <v>0</v>
      </c>
      <c r="L57" s="220"/>
      <c r="M57" s="220"/>
      <c r="N57" s="220">
        <f>M57*1</f>
        <v>0</v>
      </c>
      <c r="O57" s="220"/>
      <c r="P57" s="220"/>
      <c r="Q57" s="220">
        <f>P57*1</f>
        <v>0</v>
      </c>
      <c r="R57" s="220"/>
      <c r="S57" s="220"/>
      <c r="T57" s="220">
        <f>S57*1</f>
        <v>0</v>
      </c>
      <c r="U57" s="230">
        <f t="shared" si="1"/>
        <v>0</v>
      </c>
      <c r="V57" s="230"/>
    </row>
    <row r="58" s="142" customFormat="1" ht="28" customHeight="1" spans="1:22">
      <c r="A58" s="224" t="s">
        <v>36</v>
      </c>
      <c r="B58" s="225" t="s">
        <v>174</v>
      </c>
      <c r="C58" s="226"/>
      <c r="D58" s="226"/>
      <c r="E58" s="226">
        <f>D58*6</f>
        <v>0</v>
      </c>
      <c r="F58" s="226"/>
      <c r="G58" s="226"/>
      <c r="H58" s="226">
        <f>G58*6</f>
        <v>0</v>
      </c>
      <c r="I58" s="226"/>
      <c r="J58" s="226"/>
      <c r="K58" s="226">
        <f>J58*6</f>
        <v>0</v>
      </c>
      <c r="L58" s="226"/>
      <c r="M58" s="226"/>
      <c r="N58" s="226">
        <f>M58*6</f>
        <v>0</v>
      </c>
      <c r="O58" s="226"/>
      <c r="P58" s="226"/>
      <c r="Q58" s="226">
        <f>P58*6</f>
        <v>0</v>
      </c>
      <c r="R58" s="226"/>
      <c r="S58" s="226"/>
      <c r="T58" s="226">
        <f>S58*6</f>
        <v>0</v>
      </c>
      <c r="U58" s="232">
        <f t="shared" si="1"/>
        <v>0</v>
      </c>
      <c r="V58" s="232">
        <f>U58+U59+U60+U61</f>
        <v>3</v>
      </c>
    </row>
    <row r="59" s="142" customFormat="1" ht="28" customHeight="1" spans="1:22">
      <c r="A59" s="224"/>
      <c r="B59" s="225" t="s">
        <v>175</v>
      </c>
      <c r="C59" s="226"/>
      <c r="D59" s="226"/>
      <c r="E59" s="226">
        <f>D59*3</f>
        <v>0</v>
      </c>
      <c r="F59" s="226"/>
      <c r="G59" s="226"/>
      <c r="H59" s="226">
        <f>G59*3</f>
        <v>0</v>
      </c>
      <c r="I59" s="226"/>
      <c r="J59" s="226"/>
      <c r="K59" s="226">
        <f>J59*3</f>
        <v>0</v>
      </c>
      <c r="L59" s="226"/>
      <c r="M59" s="226"/>
      <c r="N59" s="226">
        <f>M59*3</f>
        <v>0</v>
      </c>
      <c r="O59" s="229" t="s">
        <v>201</v>
      </c>
      <c r="P59" s="226">
        <v>1</v>
      </c>
      <c r="Q59" s="226">
        <f>P59*3</f>
        <v>3</v>
      </c>
      <c r="R59" s="226"/>
      <c r="S59" s="226"/>
      <c r="T59" s="226">
        <f>S59*3</f>
        <v>0</v>
      </c>
      <c r="U59" s="232">
        <f t="shared" si="1"/>
        <v>3</v>
      </c>
      <c r="V59" s="232"/>
    </row>
    <row r="60" s="142" customFormat="1" ht="28" customHeight="1" spans="1:22">
      <c r="A60" s="224"/>
      <c r="B60" s="225" t="s">
        <v>176</v>
      </c>
      <c r="C60" s="226"/>
      <c r="D60" s="226"/>
      <c r="E60" s="226">
        <f>D60*2</f>
        <v>0</v>
      </c>
      <c r="F60" s="226"/>
      <c r="G60" s="226"/>
      <c r="H60" s="226">
        <f>G60*2</f>
        <v>0</v>
      </c>
      <c r="I60" s="226"/>
      <c r="J60" s="226"/>
      <c r="K60" s="226">
        <f>J60*2</f>
        <v>0</v>
      </c>
      <c r="L60" s="226"/>
      <c r="M60" s="226"/>
      <c r="N60" s="226">
        <f>M60*2</f>
        <v>0</v>
      </c>
      <c r="O60" s="226"/>
      <c r="P60" s="226"/>
      <c r="Q60" s="226">
        <f>P60*2</f>
        <v>0</v>
      </c>
      <c r="R60" s="226"/>
      <c r="S60" s="226"/>
      <c r="T60" s="226">
        <f>S60*2</f>
        <v>0</v>
      </c>
      <c r="U60" s="232">
        <f t="shared" si="1"/>
        <v>0</v>
      </c>
      <c r="V60" s="232"/>
    </row>
    <row r="61" s="142" customFormat="1" ht="28" customHeight="1" spans="1:22">
      <c r="A61" s="224"/>
      <c r="B61" s="225" t="s">
        <v>178</v>
      </c>
      <c r="C61" s="226"/>
      <c r="D61" s="226"/>
      <c r="E61" s="226">
        <f>D61*1</f>
        <v>0</v>
      </c>
      <c r="F61" s="226"/>
      <c r="G61" s="226"/>
      <c r="H61" s="226">
        <f>G61*1</f>
        <v>0</v>
      </c>
      <c r="I61" s="226"/>
      <c r="J61" s="226"/>
      <c r="K61" s="226">
        <f>J61*1</f>
        <v>0</v>
      </c>
      <c r="L61" s="226"/>
      <c r="M61" s="226"/>
      <c r="N61" s="226">
        <f>M61*1</f>
        <v>0</v>
      </c>
      <c r="O61" s="226"/>
      <c r="P61" s="226"/>
      <c r="Q61" s="226">
        <f>P61*1</f>
        <v>0</v>
      </c>
      <c r="R61" s="226"/>
      <c r="S61" s="226"/>
      <c r="T61" s="226">
        <f>S61*1</f>
        <v>0</v>
      </c>
      <c r="U61" s="232">
        <f t="shared" si="1"/>
        <v>0</v>
      </c>
      <c r="V61" s="232"/>
    </row>
    <row r="62" ht="28" customHeight="1" spans="1:22">
      <c r="A62" s="222" t="s">
        <v>37</v>
      </c>
      <c r="B62" s="223" t="s">
        <v>174</v>
      </c>
      <c r="C62" s="220"/>
      <c r="D62" s="220"/>
      <c r="E62" s="220">
        <f>D62*6</f>
        <v>0</v>
      </c>
      <c r="F62" s="220"/>
      <c r="G62" s="220"/>
      <c r="H62" s="220">
        <f>G62*6</f>
        <v>0</v>
      </c>
      <c r="I62" s="220"/>
      <c r="J62" s="220"/>
      <c r="K62" s="220">
        <f>J62*6</f>
        <v>0</v>
      </c>
      <c r="L62" s="220"/>
      <c r="M62" s="220"/>
      <c r="N62" s="220">
        <f>M62*6</f>
        <v>0</v>
      </c>
      <c r="O62" s="220"/>
      <c r="P62" s="220"/>
      <c r="Q62" s="220">
        <f>P62*6</f>
        <v>0</v>
      </c>
      <c r="R62" s="220"/>
      <c r="S62" s="220"/>
      <c r="T62" s="220">
        <f>S62*6</f>
        <v>0</v>
      </c>
      <c r="U62" s="230">
        <f t="shared" si="1"/>
        <v>0</v>
      </c>
      <c r="V62" s="230">
        <f>U62+U63+U64+U65</f>
        <v>0</v>
      </c>
    </row>
    <row r="63" ht="28" customHeight="1" spans="1:22">
      <c r="A63" s="222"/>
      <c r="B63" s="223" t="s">
        <v>175</v>
      </c>
      <c r="C63" s="220"/>
      <c r="D63" s="220"/>
      <c r="E63" s="220">
        <f>D63*3</f>
        <v>0</v>
      </c>
      <c r="F63" s="220"/>
      <c r="G63" s="220"/>
      <c r="H63" s="220">
        <f>G63*3</f>
        <v>0</v>
      </c>
      <c r="I63" s="220"/>
      <c r="J63" s="220"/>
      <c r="K63" s="220">
        <f>J63*3</f>
        <v>0</v>
      </c>
      <c r="L63" s="220"/>
      <c r="M63" s="220"/>
      <c r="N63" s="220">
        <f>M63*3</f>
        <v>0</v>
      </c>
      <c r="O63" s="220"/>
      <c r="P63" s="220"/>
      <c r="Q63" s="220">
        <f>P63*3</f>
        <v>0</v>
      </c>
      <c r="R63" s="220"/>
      <c r="S63" s="220"/>
      <c r="T63" s="220">
        <f>S63*3</f>
        <v>0</v>
      </c>
      <c r="U63" s="230">
        <f t="shared" si="1"/>
        <v>0</v>
      </c>
      <c r="V63" s="230"/>
    </row>
    <row r="64" ht="28" customHeight="1" spans="1:22">
      <c r="A64" s="222"/>
      <c r="B64" s="223" t="s">
        <v>176</v>
      </c>
      <c r="C64" s="220"/>
      <c r="D64" s="220"/>
      <c r="E64" s="220">
        <f>D64*2</f>
        <v>0</v>
      </c>
      <c r="F64" s="220"/>
      <c r="G64" s="220"/>
      <c r="H64" s="220">
        <f>G64*2</f>
        <v>0</v>
      </c>
      <c r="I64" s="220"/>
      <c r="J64" s="220"/>
      <c r="K64" s="220">
        <f>J64*2</f>
        <v>0</v>
      </c>
      <c r="L64" s="220"/>
      <c r="M64" s="220"/>
      <c r="N64" s="220">
        <f>M64*2</f>
        <v>0</v>
      </c>
      <c r="O64" s="220"/>
      <c r="P64" s="220"/>
      <c r="Q64" s="220">
        <f>P64*2</f>
        <v>0</v>
      </c>
      <c r="R64" s="220"/>
      <c r="S64" s="220"/>
      <c r="T64" s="220">
        <f>S64*2</f>
        <v>0</v>
      </c>
      <c r="U64" s="230">
        <f t="shared" si="1"/>
        <v>0</v>
      </c>
      <c r="V64" s="230"/>
    </row>
    <row r="65" ht="28" customHeight="1" spans="1:22">
      <c r="A65" s="222"/>
      <c r="B65" s="223" t="s">
        <v>178</v>
      </c>
      <c r="C65" s="220"/>
      <c r="D65" s="220"/>
      <c r="E65" s="220">
        <f>D65*1</f>
        <v>0</v>
      </c>
      <c r="F65" s="220"/>
      <c r="G65" s="220"/>
      <c r="H65" s="220">
        <f>G65*1</f>
        <v>0</v>
      </c>
      <c r="I65" s="220"/>
      <c r="J65" s="220"/>
      <c r="K65" s="220">
        <f>J65*1</f>
        <v>0</v>
      </c>
      <c r="L65" s="220"/>
      <c r="M65" s="220"/>
      <c r="N65" s="220">
        <f>M65*1</f>
        <v>0</v>
      </c>
      <c r="O65" s="220"/>
      <c r="P65" s="220"/>
      <c r="Q65" s="220">
        <f>P65*1</f>
        <v>0</v>
      </c>
      <c r="R65" s="220"/>
      <c r="S65" s="220"/>
      <c r="T65" s="220">
        <f>S65*1</f>
        <v>0</v>
      </c>
      <c r="U65" s="230">
        <f t="shared" si="1"/>
        <v>0</v>
      </c>
      <c r="V65" s="230"/>
    </row>
    <row r="66" ht="28" customHeight="1" spans="1:22">
      <c r="A66" s="222" t="s">
        <v>38</v>
      </c>
      <c r="B66" s="223" t="s">
        <v>174</v>
      </c>
      <c r="C66" s="220"/>
      <c r="D66" s="220"/>
      <c r="E66" s="220">
        <f>D66*6</f>
        <v>0</v>
      </c>
      <c r="F66" s="220"/>
      <c r="G66" s="220"/>
      <c r="H66" s="220">
        <f>G66*6</f>
        <v>0</v>
      </c>
      <c r="I66" s="220"/>
      <c r="J66" s="220"/>
      <c r="K66" s="220">
        <f>J66*6</f>
        <v>0</v>
      </c>
      <c r="L66" s="220"/>
      <c r="M66" s="220"/>
      <c r="N66" s="220">
        <f>M66*6</f>
        <v>0</v>
      </c>
      <c r="O66" s="220"/>
      <c r="P66" s="220"/>
      <c r="Q66" s="220">
        <f>P66*6</f>
        <v>0</v>
      </c>
      <c r="R66" s="220"/>
      <c r="S66" s="220"/>
      <c r="T66" s="220">
        <f>S66*6</f>
        <v>0</v>
      </c>
      <c r="U66" s="230">
        <f t="shared" si="1"/>
        <v>0</v>
      </c>
      <c r="V66" s="230">
        <f>U66+U67+U68+U69</f>
        <v>0</v>
      </c>
    </row>
    <row r="67" ht="28" customHeight="1" spans="1:22">
      <c r="A67" s="222"/>
      <c r="B67" s="223" t="s">
        <v>175</v>
      </c>
      <c r="C67" s="220"/>
      <c r="D67" s="220"/>
      <c r="E67" s="220">
        <f>D67*3</f>
        <v>0</v>
      </c>
      <c r="F67" s="220"/>
      <c r="G67" s="220"/>
      <c r="H67" s="220">
        <f>G67*3</f>
        <v>0</v>
      </c>
      <c r="I67" s="220"/>
      <c r="J67" s="220"/>
      <c r="K67" s="220">
        <f>J67*3</f>
        <v>0</v>
      </c>
      <c r="L67" s="220"/>
      <c r="M67" s="220"/>
      <c r="N67" s="220">
        <f>M67*3</f>
        <v>0</v>
      </c>
      <c r="O67" s="220"/>
      <c r="P67" s="220"/>
      <c r="Q67" s="220">
        <f>P67*3</f>
        <v>0</v>
      </c>
      <c r="R67" s="220"/>
      <c r="S67" s="220"/>
      <c r="T67" s="220">
        <f>S67*3</f>
        <v>0</v>
      </c>
      <c r="U67" s="230">
        <f t="shared" si="1"/>
        <v>0</v>
      </c>
      <c r="V67" s="230"/>
    </row>
    <row r="68" ht="28" customHeight="1" spans="1:22">
      <c r="A68" s="222"/>
      <c r="B68" s="223" t="s">
        <v>176</v>
      </c>
      <c r="C68" s="220"/>
      <c r="D68" s="220"/>
      <c r="E68" s="220">
        <f>D68*2</f>
        <v>0</v>
      </c>
      <c r="F68" s="220"/>
      <c r="G68" s="220"/>
      <c r="H68" s="220">
        <f>G68*2</f>
        <v>0</v>
      </c>
      <c r="I68" s="220"/>
      <c r="J68" s="220"/>
      <c r="K68" s="220">
        <f>J68*2</f>
        <v>0</v>
      </c>
      <c r="L68" s="220"/>
      <c r="M68" s="220"/>
      <c r="N68" s="220">
        <f>M68*2</f>
        <v>0</v>
      </c>
      <c r="O68" s="220"/>
      <c r="P68" s="220"/>
      <c r="Q68" s="220">
        <f>P68*2</f>
        <v>0</v>
      </c>
      <c r="R68" s="220"/>
      <c r="S68" s="220"/>
      <c r="T68" s="220">
        <f>S68*2</f>
        <v>0</v>
      </c>
      <c r="U68" s="230">
        <f t="shared" si="1"/>
        <v>0</v>
      </c>
      <c r="V68" s="230"/>
    </row>
    <row r="69" ht="28" customHeight="1" spans="1:22">
      <c r="A69" s="222"/>
      <c r="B69" s="223" t="s">
        <v>178</v>
      </c>
      <c r="C69" s="220"/>
      <c r="D69" s="220"/>
      <c r="E69" s="220">
        <f>D69*1</f>
        <v>0</v>
      </c>
      <c r="F69" s="220"/>
      <c r="G69" s="220"/>
      <c r="H69" s="220">
        <f>G69*1</f>
        <v>0</v>
      </c>
      <c r="I69" s="220"/>
      <c r="J69" s="220"/>
      <c r="K69" s="220">
        <f>J69*1</f>
        <v>0</v>
      </c>
      <c r="L69" s="220"/>
      <c r="M69" s="220"/>
      <c r="N69" s="220">
        <f>M69*1</f>
        <v>0</v>
      </c>
      <c r="O69" s="220"/>
      <c r="P69" s="220"/>
      <c r="Q69" s="220">
        <f>P69*1</f>
        <v>0</v>
      </c>
      <c r="R69" s="220"/>
      <c r="S69" s="220"/>
      <c r="T69" s="220">
        <f>S69*1</f>
        <v>0</v>
      </c>
      <c r="U69" s="230">
        <f t="shared" si="1"/>
        <v>0</v>
      </c>
      <c r="V69" s="230"/>
    </row>
    <row r="70" ht="28" customHeight="1" spans="1:22">
      <c r="A70" s="222" t="s">
        <v>39</v>
      </c>
      <c r="B70" s="223" t="s">
        <v>174</v>
      </c>
      <c r="C70" s="220"/>
      <c r="D70" s="220"/>
      <c r="E70" s="220">
        <f>D70*6</f>
        <v>0</v>
      </c>
      <c r="F70" s="220"/>
      <c r="G70" s="220"/>
      <c r="H70" s="220">
        <f>G70*6</f>
        <v>0</v>
      </c>
      <c r="I70" s="220"/>
      <c r="J70" s="220"/>
      <c r="K70" s="220">
        <f>J70*6</f>
        <v>0</v>
      </c>
      <c r="L70" s="220"/>
      <c r="M70" s="220"/>
      <c r="N70" s="220">
        <f>M70*6</f>
        <v>0</v>
      </c>
      <c r="O70" s="220"/>
      <c r="P70" s="220"/>
      <c r="Q70" s="220">
        <f>P70*6</f>
        <v>0</v>
      </c>
      <c r="R70" s="220"/>
      <c r="S70" s="220"/>
      <c r="T70" s="220">
        <f>S70*6</f>
        <v>0</v>
      </c>
      <c r="U70" s="230">
        <f t="shared" si="1"/>
        <v>0</v>
      </c>
      <c r="V70" s="230">
        <f>U70+U71+U72+U73</f>
        <v>4</v>
      </c>
    </row>
    <row r="71" ht="28" customHeight="1" spans="1:22">
      <c r="A71" s="220"/>
      <c r="B71" s="223" t="s">
        <v>175</v>
      </c>
      <c r="C71" s="220"/>
      <c r="D71" s="220"/>
      <c r="E71" s="220">
        <f>D71*3</f>
        <v>0</v>
      </c>
      <c r="F71" s="220"/>
      <c r="G71" s="220"/>
      <c r="H71" s="220">
        <f>G71*3</f>
        <v>0</v>
      </c>
      <c r="I71" s="220"/>
      <c r="J71" s="220"/>
      <c r="K71" s="220">
        <f>J71*3</f>
        <v>0</v>
      </c>
      <c r="L71" s="220"/>
      <c r="M71" s="220"/>
      <c r="N71" s="220">
        <f>M71*3</f>
        <v>0</v>
      </c>
      <c r="O71" s="220"/>
      <c r="P71" s="220"/>
      <c r="Q71" s="220">
        <f>P71*3</f>
        <v>0</v>
      </c>
      <c r="R71" s="220"/>
      <c r="S71" s="220"/>
      <c r="T71" s="220">
        <f>S71*3</f>
        <v>0</v>
      </c>
      <c r="U71" s="230">
        <f t="shared" si="1"/>
        <v>0</v>
      </c>
      <c r="V71" s="230"/>
    </row>
    <row r="72" ht="28" customHeight="1" spans="1:22">
      <c r="A72" s="220"/>
      <c r="B72" s="223" t="s">
        <v>176</v>
      </c>
      <c r="C72" s="220"/>
      <c r="D72" s="220"/>
      <c r="E72" s="220">
        <f>D72*2</f>
        <v>0</v>
      </c>
      <c r="F72" s="220"/>
      <c r="G72" s="220"/>
      <c r="H72" s="220">
        <f>G72*2</f>
        <v>0</v>
      </c>
      <c r="I72" s="220"/>
      <c r="J72" s="220"/>
      <c r="K72" s="220">
        <f>J72*2</f>
        <v>0</v>
      </c>
      <c r="L72" s="228" t="s">
        <v>202</v>
      </c>
      <c r="M72" s="220">
        <v>1</v>
      </c>
      <c r="N72" s="220">
        <f>M72*2</f>
        <v>2</v>
      </c>
      <c r="O72" s="228" t="s">
        <v>203</v>
      </c>
      <c r="P72" s="220">
        <v>1</v>
      </c>
      <c r="Q72" s="220">
        <f>P72*2</f>
        <v>2</v>
      </c>
      <c r="R72" s="220"/>
      <c r="S72" s="220"/>
      <c r="T72" s="220">
        <f>S72*2</f>
        <v>0</v>
      </c>
      <c r="U72" s="230">
        <f t="shared" si="1"/>
        <v>4</v>
      </c>
      <c r="V72" s="230"/>
    </row>
    <row r="73" ht="28" customHeight="1" spans="1:22">
      <c r="A73" s="220"/>
      <c r="B73" s="223" t="s">
        <v>178</v>
      </c>
      <c r="C73" s="220"/>
      <c r="D73" s="220"/>
      <c r="E73" s="220">
        <f>D73*1</f>
        <v>0</v>
      </c>
      <c r="F73" s="220"/>
      <c r="G73" s="220"/>
      <c r="H73" s="220">
        <f>G73*1</f>
        <v>0</v>
      </c>
      <c r="I73" s="220"/>
      <c r="J73" s="220"/>
      <c r="K73" s="220">
        <f>J73*1</f>
        <v>0</v>
      </c>
      <c r="L73" s="220"/>
      <c r="M73" s="220"/>
      <c r="N73" s="220">
        <f>M73*1</f>
        <v>0</v>
      </c>
      <c r="O73" s="220"/>
      <c r="P73" s="220"/>
      <c r="Q73" s="220">
        <f>P73*1</f>
        <v>0</v>
      </c>
      <c r="R73" s="220"/>
      <c r="S73" s="220"/>
      <c r="T73" s="220">
        <f>S73*1</f>
        <v>0</v>
      </c>
      <c r="U73" s="230">
        <f t="shared" si="1"/>
        <v>0</v>
      </c>
      <c r="V73" s="230"/>
    </row>
    <row r="74" ht="20.4" spans="1:22">
      <c r="A74" s="233" t="s">
        <v>40</v>
      </c>
      <c r="B74" s="223" t="s">
        <v>174</v>
      </c>
      <c r="C74" s="230"/>
      <c r="D74" s="230"/>
      <c r="E74" s="220">
        <f>D74*6</f>
        <v>0</v>
      </c>
      <c r="F74" s="230"/>
      <c r="G74" s="230"/>
      <c r="H74" s="220">
        <f>G74*6</f>
        <v>0</v>
      </c>
      <c r="I74" s="230"/>
      <c r="J74" s="230"/>
      <c r="K74" s="220">
        <f>J74*6</f>
        <v>0</v>
      </c>
      <c r="L74" s="230"/>
      <c r="M74" s="230"/>
      <c r="N74" s="220">
        <f>M74*6</f>
        <v>0</v>
      </c>
      <c r="O74" s="230"/>
      <c r="P74" s="230"/>
      <c r="Q74" s="220">
        <f>P74*6</f>
        <v>0</v>
      </c>
      <c r="R74" s="230"/>
      <c r="S74" s="230"/>
      <c r="T74" s="220">
        <f>S74*6</f>
        <v>0</v>
      </c>
      <c r="U74" s="230">
        <f t="shared" si="1"/>
        <v>0</v>
      </c>
      <c r="V74" s="230">
        <f>U74+U75+U76+U77</f>
        <v>3</v>
      </c>
    </row>
    <row r="75" ht="32.25" customHeight="1" spans="1:22">
      <c r="A75" s="230"/>
      <c r="B75" s="223" t="s">
        <v>175</v>
      </c>
      <c r="C75" s="230"/>
      <c r="D75" s="230"/>
      <c r="E75" s="220">
        <f>D75*3</f>
        <v>0</v>
      </c>
      <c r="F75" s="230"/>
      <c r="G75" s="230"/>
      <c r="H75" s="220">
        <f>G75*3</f>
        <v>0</v>
      </c>
      <c r="I75" s="230"/>
      <c r="J75" s="230"/>
      <c r="K75" s="220">
        <f>J75*3</f>
        <v>0</v>
      </c>
      <c r="L75" s="230"/>
      <c r="M75" s="230"/>
      <c r="N75" s="220">
        <f>M75*3</f>
        <v>0</v>
      </c>
      <c r="O75" s="234" t="s">
        <v>204</v>
      </c>
      <c r="P75" s="230">
        <v>1</v>
      </c>
      <c r="Q75" s="220">
        <f>P75*3</f>
        <v>3</v>
      </c>
      <c r="R75" s="230"/>
      <c r="S75" s="230"/>
      <c r="T75" s="220">
        <f>S75*3</f>
        <v>0</v>
      </c>
      <c r="U75" s="230">
        <f t="shared" si="1"/>
        <v>3</v>
      </c>
      <c r="V75" s="230"/>
    </row>
    <row r="76" ht="20.4" spans="1:22">
      <c r="A76" s="230"/>
      <c r="B76" s="223" t="s">
        <v>176</v>
      </c>
      <c r="C76" s="230"/>
      <c r="D76" s="230"/>
      <c r="E76" s="220">
        <f>D76*2</f>
        <v>0</v>
      </c>
      <c r="F76" s="230"/>
      <c r="G76" s="230"/>
      <c r="H76" s="220">
        <f>G76*2</f>
        <v>0</v>
      </c>
      <c r="I76" s="230"/>
      <c r="J76" s="230"/>
      <c r="K76" s="220">
        <f>J76*2</f>
        <v>0</v>
      </c>
      <c r="L76" s="230"/>
      <c r="M76" s="230"/>
      <c r="N76" s="220">
        <f>M76*2</f>
        <v>0</v>
      </c>
      <c r="O76" s="230"/>
      <c r="P76" s="230"/>
      <c r="Q76" s="220">
        <f>P76*2</f>
        <v>0</v>
      </c>
      <c r="R76" s="230"/>
      <c r="S76" s="230"/>
      <c r="T76" s="220">
        <f>S76*2</f>
        <v>0</v>
      </c>
      <c r="U76" s="230">
        <f t="shared" si="1"/>
        <v>0</v>
      </c>
      <c r="V76" s="230"/>
    </row>
    <row r="77" ht="20.4" spans="1:22">
      <c r="A77" s="230"/>
      <c r="B77" s="223" t="s">
        <v>178</v>
      </c>
      <c r="C77" s="230"/>
      <c r="D77" s="230"/>
      <c r="E77" s="220">
        <f>D77*1</f>
        <v>0</v>
      </c>
      <c r="F77" s="230"/>
      <c r="G77" s="230"/>
      <c r="H77" s="220">
        <f>G77*1</f>
        <v>0</v>
      </c>
      <c r="I77" s="230"/>
      <c r="J77" s="230"/>
      <c r="K77" s="220">
        <f>J77*1</f>
        <v>0</v>
      </c>
      <c r="L77" s="230"/>
      <c r="M77" s="230"/>
      <c r="N77" s="220">
        <f>M77*1</f>
        <v>0</v>
      </c>
      <c r="O77" s="230"/>
      <c r="P77" s="230"/>
      <c r="Q77" s="220">
        <f>P77*1</f>
        <v>0</v>
      </c>
      <c r="R77" s="230"/>
      <c r="S77" s="230"/>
      <c r="T77" s="220">
        <f>S77*1</f>
        <v>0</v>
      </c>
      <c r="U77" s="230">
        <f t="shared" si="1"/>
        <v>0</v>
      </c>
      <c r="V77" s="230"/>
    </row>
    <row r="78" ht="20.4" spans="1:22">
      <c r="A78" s="218" t="s">
        <v>41</v>
      </c>
      <c r="B78" s="223" t="s">
        <v>174</v>
      </c>
      <c r="C78" s="230"/>
      <c r="D78" s="230"/>
      <c r="E78" s="220">
        <f>D78*6</f>
        <v>0</v>
      </c>
      <c r="F78" s="230"/>
      <c r="G78" s="230"/>
      <c r="H78" s="220">
        <f>G78*6</f>
        <v>0</v>
      </c>
      <c r="I78" s="230"/>
      <c r="J78" s="230"/>
      <c r="K78" s="220">
        <f>J78*6</f>
        <v>0</v>
      </c>
      <c r="L78" s="230"/>
      <c r="M78" s="230"/>
      <c r="N78" s="220">
        <f>M78*6</f>
        <v>0</v>
      </c>
      <c r="O78" s="230"/>
      <c r="P78" s="230"/>
      <c r="Q78" s="220">
        <f>P78*6</f>
        <v>0</v>
      </c>
      <c r="R78" s="230"/>
      <c r="S78" s="230"/>
      <c r="T78" s="220">
        <f>S78*6</f>
        <v>0</v>
      </c>
      <c r="U78" s="230">
        <f t="shared" ref="U78:U89" si="2">E78+H78+K78+N78+Q78+T78</f>
        <v>0</v>
      </c>
      <c r="V78" s="230">
        <f>U78+U79+U80+U81</f>
        <v>0</v>
      </c>
    </row>
    <row r="79" ht="20.4" spans="1:22">
      <c r="A79" s="218"/>
      <c r="B79" s="223" t="s">
        <v>175</v>
      </c>
      <c r="C79" s="230"/>
      <c r="D79" s="230"/>
      <c r="E79" s="220">
        <f>D79*3</f>
        <v>0</v>
      </c>
      <c r="F79" s="230"/>
      <c r="G79" s="230"/>
      <c r="H79" s="220">
        <f>G79*3</f>
        <v>0</v>
      </c>
      <c r="I79" s="230"/>
      <c r="J79" s="230"/>
      <c r="K79" s="220">
        <f>J79*3</f>
        <v>0</v>
      </c>
      <c r="L79" s="230"/>
      <c r="M79" s="230"/>
      <c r="N79" s="220">
        <f>M79*3</f>
        <v>0</v>
      </c>
      <c r="O79" s="230"/>
      <c r="P79" s="230"/>
      <c r="Q79" s="220">
        <f>P79*3</f>
        <v>0</v>
      </c>
      <c r="R79" s="230"/>
      <c r="S79" s="230"/>
      <c r="T79" s="220">
        <f>S79*3</f>
        <v>0</v>
      </c>
      <c r="U79" s="230">
        <f t="shared" si="2"/>
        <v>0</v>
      </c>
      <c r="V79" s="230"/>
    </row>
    <row r="80" ht="20.4" spans="1:22">
      <c r="A80" s="218"/>
      <c r="B80" s="223" t="s">
        <v>176</v>
      </c>
      <c r="C80" s="230"/>
      <c r="D80" s="230"/>
      <c r="E80" s="220">
        <f>D80*2</f>
        <v>0</v>
      </c>
      <c r="F80" s="230"/>
      <c r="G80" s="230"/>
      <c r="H80" s="220">
        <f>G80*2</f>
        <v>0</v>
      </c>
      <c r="I80" s="230"/>
      <c r="J80" s="230"/>
      <c r="K80" s="220">
        <f>J80*2</f>
        <v>0</v>
      </c>
      <c r="L80" s="230"/>
      <c r="M80" s="230"/>
      <c r="N80" s="220">
        <f>M80*2</f>
        <v>0</v>
      </c>
      <c r="O80" s="230"/>
      <c r="P80" s="235"/>
      <c r="Q80" s="220">
        <f>P80*2</f>
        <v>0</v>
      </c>
      <c r="R80" s="230"/>
      <c r="S80" s="230"/>
      <c r="T80" s="220">
        <f>S80*2</f>
        <v>0</v>
      </c>
      <c r="U80" s="230">
        <f t="shared" si="2"/>
        <v>0</v>
      </c>
      <c r="V80" s="230"/>
    </row>
    <row r="81" ht="20.4" spans="1:22">
      <c r="A81" s="218"/>
      <c r="B81" s="223" t="s">
        <v>178</v>
      </c>
      <c r="C81" s="230"/>
      <c r="D81" s="230"/>
      <c r="E81" s="220">
        <f>D81*1</f>
        <v>0</v>
      </c>
      <c r="F81" s="230"/>
      <c r="G81" s="230"/>
      <c r="H81" s="220">
        <f>G81*1</f>
        <v>0</v>
      </c>
      <c r="I81" s="230"/>
      <c r="J81" s="230"/>
      <c r="K81" s="220">
        <f>J81*1</f>
        <v>0</v>
      </c>
      <c r="L81" s="230"/>
      <c r="M81" s="230"/>
      <c r="N81" s="220">
        <f>M81*1</f>
        <v>0</v>
      </c>
      <c r="O81" s="230"/>
      <c r="P81" s="230"/>
      <c r="Q81" s="220">
        <f>P81*1</f>
        <v>0</v>
      </c>
      <c r="R81" s="230"/>
      <c r="S81" s="230"/>
      <c r="T81" s="220">
        <f>S81*1</f>
        <v>0</v>
      </c>
      <c r="U81" s="230">
        <f t="shared" si="2"/>
        <v>0</v>
      </c>
      <c r="V81" s="230"/>
    </row>
    <row r="82" ht="20.4" spans="1:22">
      <c r="A82" s="218" t="s">
        <v>42</v>
      </c>
      <c r="B82" s="223" t="s">
        <v>174</v>
      </c>
      <c r="C82" s="230"/>
      <c r="D82" s="230"/>
      <c r="E82" s="220">
        <f>D82*6</f>
        <v>0</v>
      </c>
      <c r="F82" s="230"/>
      <c r="G82" s="230"/>
      <c r="H82" s="220">
        <f>G82*6</f>
        <v>0</v>
      </c>
      <c r="I82" s="230"/>
      <c r="J82" s="230"/>
      <c r="K82" s="220">
        <f>J82*6</f>
        <v>0</v>
      </c>
      <c r="L82" s="230"/>
      <c r="M82" s="230"/>
      <c r="N82" s="220">
        <f>M82*6</f>
        <v>0</v>
      </c>
      <c r="O82" s="230"/>
      <c r="P82" s="230"/>
      <c r="Q82" s="220">
        <f>P82*6</f>
        <v>0</v>
      </c>
      <c r="R82" s="230"/>
      <c r="S82" s="230"/>
      <c r="T82" s="220">
        <f>S82*6</f>
        <v>0</v>
      </c>
      <c r="U82" s="230">
        <f t="shared" si="2"/>
        <v>0</v>
      </c>
      <c r="V82" s="230">
        <f>U82+U83+U84+U85</f>
        <v>0</v>
      </c>
    </row>
    <row r="83" ht="20.4" spans="1:22">
      <c r="A83" s="218"/>
      <c r="B83" s="223" t="s">
        <v>175</v>
      </c>
      <c r="C83" s="230"/>
      <c r="D83" s="230"/>
      <c r="E83" s="220">
        <f>D83*3</f>
        <v>0</v>
      </c>
      <c r="F83" s="230"/>
      <c r="G83" s="230"/>
      <c r="H83" s="220">
        <f>G83*3</f>
        <v>0</v>
      </c>
      <c r="I83" s="230"/>
      <c r="J83" s="230"/>
      <c r="K83" s="220">
        <f>J83*3</f>
        <v>0</v>
      </c>
      <c r="L83" s="230"/>
      <c r="M83" s="230"/>
      <c r="N83" s="220">
        <f>M83*3</f>
        <v>0</v>
      </c>
      <c r="O83" s="230"/>
      <c r="P83" s="230"/>
      <c r="Q83" s="220">
        <f>P83*3</f>
        <v>0</v>
      </c>
      <c r="R83" s="230"/>
      <c r="S83" s="230"/>
      <c r="T83" s="220">
        <f>S83*3</f>
        <v>0</v>
      </c>
      <c r="U83" s="230">
        <f t="shared" si="2"/>
        <v>0</v>
      </c>
      <c r="V83" s="230"/>
    </row>
    <row r="84" ht="20.4" spans="1:22">
      <c r="A84" s="218"/>
      <c r="B84" s="223" t="s">
        <v>176</v>
      </c>
      <c r="C84" s="230"/>
      <c r="D84" s="230"/>
      <c r="E84" s="220">
        <f>D84*2</f>
        <v>0</v>
      </c>
      <c r="F84" s="230"/>
      <c r="G84" s="230"/>
      <c r="H84" s="220">
        <f>G84*2</f>
        <v>0</v>
      </c>
      <c r="I84" s="230"/>
      <c r="J84" s="230"/>
      <c r="K84" s="220">
        <f>J84*2</f>
        <v>0</v>
      </c>
      <c r="L84" s="230"/>
      <c r="M84" s="230"/>
      <c r="N84" s="220">
        <f>M84*2</f>
        <v>0</v>
      </c>
      <c r="O84" s="230"/>
      <c r="P84" s="230"/>
      <c r="Q84" s="220">
        <f>P84*2</f>
        <v>0</v>
      </c>
      <c r="R84" s="230"/>
      <c r="S84" s="230"/>
      <c r="T84" s="220">
        <f>S84*2</f>
        <v>0</v>
      </c>
      <c r="U84" s="230">
        <f t="shared" si="2"/>
        <v>0</v>
      </c>
      <c r="V84" s="230"/>
    </row>
    <row r="85" ht="20.4" spans="1:22">
      <c r="A85" s="218"/>
      <c r="B85" s="223" t="s">
        <v>178</v>
      </c>
      <c r="C85" s="230"/>
      <c r="D85" s="230"/>
      <c r="E85" s="220">
        <f>D85*1</f>
        <v>0</v>
      </c>
      <c r="F85" s="230"/>
      <c r="G85" s="230"/>
      <c r="H85" s="220">
        <f>G85*1</f>
        <v>0</v>
      </c>
      <c r="I85" s="230"/>
      <c r="J85" s="230"/>
      <c r="K85" s="220">
        <f>J85*1</f>
        <v>0</v>
      </c>
      <c r="L85" s="230"/>
      <c r="M85" s="230"/>
      <c r="N85" s="220">
        <f>M85*1</f>
        <v>0</v>
      </c>
      <c r="O85" s="230"/>
      <c r="P85" s="230"/>
      <c r="Q85" s="220">
        <f>P85*1</f>
        <v>0</v>
      </c>
      <c r="R85" s="230"/>
      <c r="S85" s="230"/>
      <c r="T85" s="220">
        <f>S85*1</f>
        <v>0</v>
      </c>
      <c r="U85" s="230">
        <f t="shared" si="2"/>
        <v>0</v>
      </c>
      <c r="V85" s="230"/>
    </row>
    <row r="86" ht="28.8" spans="1:22">
      <c r="A86" s="218" t="s">
        <v>80</v>
      </c>
      <c r="B86" s="223" t="s">
        <v>174</v>
      </c>
      <c r="C86" s="230"/>
      <c r="D86" s="230"/>
      <c r="E86" s="220">
        <f>D86*6</f>
        <v>0</v>
      </c>
      <c r="F86" s="230"/>
      <c r="G86" s="230"/>
      <c r="H86" s="220">
        <f>G86*6</f>
        <v>0</v>
      </c>
      <c r="I86" s="230"/>
      <c r="J86" s="230"/>
      <c r="K86" s="220">
        <f>J86*6</f>
        <v>0</v>
      </c>
      <c r="L86" s="230"/>
      <c r="M86" s="230"/>
      <c r="N86" s="220">
        <f>M86*6</f>
        <v>0</v>
      </c>
      <c r="O86" s="230"/>
      <c r="P86" s="230"/>
      <c r="Q86" s="220">
        <f>P86*6</f>
        <v>0</v>
      </c>
      <c r="R86" s="230"/>
      <c r="S86" s="230"/>
      <c r="T86" s="220">
        <f>S86*6</f>
        <v>0</v>
      </c>
      <c r="U86" s="230">
        <f t="shared" si="2"/>
        <v>0</v>
      </c>
      <c r="V86" s="230">
        <f>U86+U87+U88+U89</f>
        <v>0</v>
      </c>
    </row>
    <row r="87" ht="20.4" spans="1:22">
      <c r="A87" s="230"/>
      <c r="B87" s="223" t="s">
        <v>175</v>
      </c>
      <c r="C87" s="230"/>
      <c r="D87" s="230"/>
      <c r="E87" s="220">
        <f>D87*3</f>
        <v>0</v>
      </c>
      <c r="F87" s="230"/>
      <c r="G87" s="230"/>
      <c r="H87" s="220">
        <f>G87*3</f>
        <v>0</v>
      </c>
      <c r="I87" s="230"/>
      <c r="J87" s="230"/>
      <c r="K87" s="220">
        <f>J87*3</f>
        <v>0</v>
      </c>
      <c r="L87" s="230"/>
      <c r="M87" s="230"/>
      <c r="N87" s="220">
        <f>M87*3</f>
        <v>0</v>
      </c>
      <c r="O87" s="230"/>
      <c r="P87" s="230"/>
      <c r="Q87" s="220">
        <f>P87*3</f>
        <v>0</v>
      </c>
      <c r="R87" s="230"/>
      <c r="S87" s="230"/>
      <c r="T87" s="220">
        <f>S87*3</f>
        <v>0</v>
      </c>
      <c r="U87" s="230">
        <f t="shared" si="2"/>
        <v>0</v>
      </c>
      <c r="V87" s="230"/>
    </row>
    <row r="88" ht="20.4" spans="1:22">
      <c r="A88" s="230"/>
      <c r="B88" s="223" t="s">
        <v>176</v>
      </c>
      <c r="C88" s="230"/>
      <c r="D88" s="230"/>
      <c r="E88" s="220">
        <f>D88*2</f>
        <v>0</v>
      </c>
      <c r="F88" s="230"/>
      <c r="G88" s="230"/>
      <c r="H88" s="220">
        <f>G88*2</f>
        <v>0</v>
      </c>
      <c r="I88" s="230"/>
      <c r="J88" s="230"/>
      <c r="K88" s="220">
        <f>J88*2</f>
        <v>0</v>
      </c>
      <c r="L88" s="230"/>
      <c r="M88" s="230"/>
      <c r="N88" s="220">
        <f>M88*2</f>
        <v>0</v>
      </c>
      <c r="O88" s="230"/>
      <c r="P88" s="230"/>
      <c r="Q88" s="220">
        <f>P88*2</f>
        <v>0</v>
      </c>
      <c r="R88" s="230"/>
      <c r="S88" s="230"/>
      <c r="T88" s="220">
        <f>S88*2</f>
        <v>0</v>
      </c>
      <c r="U88" s="230">
        <f t="shared" si="2"/>
        <v>0</v>
      </c>
      <c r="V88" s="230"/>
    </row>
    <row r="89" ht="20.4" spans="1:22">
      <c r="A89" s="230"/>
      <c r="B89" s="223" t="s">
        <v>178</v>
      </c>
      <c r="C89" s="230"/>
      <c r="D89" s="230"/>
      <c r="E89" s="220">
        <f>D89*1</f>
        <v>0</v>
      </c>
      <c r="F89" s="230"/>
      <c r="G89" s="230"/>
      <c r="H89" s="220">
        <f>G89*1</f>
        <v>0</v>
      </c>
      <c r="I89" s="230"/>
      <c r="J89" s="230"/>
      <c r="K89" s="220">
        <f>J89*1</f>
        <v>0</v>
      </c>
      <c r="L89" s="230"/>
      <c r="M89" s="230"/>
      <c r="N89" s="220">
        <f>M89*1</f>
        <v>0</v>
      </c>
      <c r="O89" s="230"/>
      <c r="P89" s="230"/>
      <c r="Q89" s="220">
        <f>P89*1</f>
        <v>0</v>
      </c>
      <c r="R89" s="230"/>
      <c r="S89" s="230"/>
      <c r="T89" s="220">
        <f>S89*1</f>
        <v>0</v>
      </c>
      <c r="U89" s="230">
        <f t="shared" si="2"/>
        <v>0</v>
      </c>
      <c r="V89" s="230"/>
    </row>
  </sheetData>
  <sheetProtection formatCells="0" insertHyperlinks="0" autoFilter="0"/>
  <mergeCells count="6">
    <mergeCell ref="C4:E4"/>
    <mergeCell ref="F4:H4"/>
    <mergeCell ref="I4:K4"/>
    <mergeCell ref="L4:N4"/>
    <mergeCell ref="O4:Q4"/>
    <mergeCell ref="R4:T4"/>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4:V89"/>
  <sheetViews>
    <sheetView topLeftCell="A43" workbookViewId="0">
      <pane xSplit="2" topLeftCell="Q1" activePane="topRight" state="frozen"/>
      <selection/>
      <selection pane="topRight" activeCell="A46" sqref="$A46:$XFD49"/>
    </sheetView>
  </sheetViews>
  <sheetFormatPr defaultColWidth="9" defaultRowHeight="13.8"/>
  <cols>
    <col min="1" max="1" width="24.75" customWidth="1"/>
    <col min="2" max="2" width="89.8796296296296" customWidth="1"/>
  </cols>
  <sheetData>
    <row r="4" ht="28" customHeight="1" spans="1:20">
      <c r="A4" s="212"/>
      <c r="B4" s="212"/>
      <c r="C4" s="213" t="s">
        <v>44</v>
      </c>
      <c r="D4" s="213"/>
      <c r="E4" s="213"/>
      <c r="F4" s="213" t="s">
        <v>45</v>
      </c>
      <c r="G4" s="213"/>
      <c r="H4" s="213"/>
      <c r="I4" s="213" t="s">
        <v>46</v>
      </c>
      <c r="J4" s="213"/>
      <c r="K4" s="213"/>
      <c r="L4" s="213" t="s">
        <v>47</v>
      </c>
      <c r="M4" s="213"/>
      <c r="N4" s="213"/>
      <c r="O4" s="213" t="s">
        <v>48</v>
      </c>
      <c r="P4" s="213"/>
      <c r="Q4" s="213"/>
      <c r="R4" s="213" t="s">
        <v>49</v>
      </c>
      <c r="S4" s="213"/>
      <c r="T4" s="213"/>
    </row>
    <row r="5" ht="28" customHeight="1" spans="1:20">
      <c r="A5" s="212"/>
      <c r="B5" s="212"/>
      <c r="C5" s="213" t="s">
        <v>50</v>
      </c>
      <c r="D5" s="212" t="s">
        <v>51</v>
      </c>
      <c r="E5" s="212" t="s">
        <v>52</v>
      </c>
      <c r="F5" s="213" t="s">
        <v>50</v>
      </c>
      <c r="G5" s="212" t="s">
        <v>51</v>
      </c>
      <c r="H5" s="212" t="s">
        <v>52</v>
      </c>
      <c r="I5" s="213" t="s">
        <v>50</v>
      </c>
      <c r="J5" s="212" t="s">
        <v>51</v>
      </c>
      <c r="K5" s="212" t="s">
        <v>52</v>
      </c>
      <c r="L5" s="213" t="s">
        <v>50</v>
      </c>
      <c r="M5" s="212" t="s">
        <v>51</v>
      </c>
      <c r="N5" s="212" t="s">
        <v>52</v>
      </c>
      <c r="O5" s="213" t="s">
        <v>50</v>
      </c>
      <c r="P5" s="212" t="s">
        <v>51</v>
      </c>
      <c r="Q5" s="212" t="s">
        <v>52</v>
      </c>
      <c r="R5" s="217" t="s">
        <v>50</v>
      </c>
      <c r="S5" s="212" t="s">
        <v>51</v>
      </c>
      <c r="T5" s="212" t="s">
        <v>52</v>
      </c>
    </row>
    <row r="6" ht="28" customHeight="1" spans="1:22">
      <c r="A6" s="214" t="s">
        <v>23</v>
      </c>
      <c r="B6" s="215" t="s">
        <v>205</v>
      </c>
      <c r="C6" s="212"/>
      <c r="D6" s="212"/>
      <c r="E6" s="212">
        <f>D6*50</f>
        <v>0</v>
      </c>
      <c r="G6" s="212"/>
      <c r="H6" s="212">
        <f>G6*50</f>
        <v>0</v>
      </c>
      <c r="I6" s="212"/>
      <c r="J6" s="212"/>
      <c r="K6" s="212">
        <f>J6*50</f>
        <v>0</v>
      </c>
      <c r="L6" s="212"/>
      <c r="M6" s="212"/>
      <c r="N6" s="212">
        <f>M6*50</f>
        <v>0</v>
      </c>
      <c r="O6" s="212"/>
      <c r="P6" s="212"/>
      <c r="Q6" s="212">
        <f>P6*50</f>
        <v>0</v>
      </c>
      <c r="R6" s="212"/>
      <c r="S6" s="212"/>
      <c r="T6" s="212">
        <f>S6*50</f>
        <v>0</v>
      </c>
      <c r="U6">
        <f>E6+H6+K6+N6+Q6+T6</f>
        <v>0</v>
      </c>
      <c r="V6">
        <f>U6+U7+U8+U9</f>
        <v>0</v>
      </c>
    </row>
    <row r="7" ht="28" customHeight="1" spans="1:21">
      <c r="A7" s="214"/>
      <c r="B7" s="215" t="s">
        <v>206</v>
      </c>
      <c r="C7" s="212"/>
      <c r="D7" s="212"/>
      <c r="E7" s="212">
        <f>D7*20</f>
        <v>0</v>
      </c>
      <c r="G7" s="212"/>
      <c r="H7" s="212">
        <f>G7*20</f>
        <v>0</v>
      </c>
      <c r="I7" s="212"/>
      <c r="J7" s="212"/>
      <c r="K7" s="212">
        <f>J7*20</f>
        <v>0</v>
      </c>
      <c r="L7" s="212"/>
      <c r="M7" s="212"/>
      <c r="N7" s="212">
        <f>M7*20</f>
        <v>0</v>
      </c>
      <c r="O7" s="212"/>
      <c r="P7" s="212"/>
      <c r="Q7" s="212">
        <f>P7*20</f>
        <v>0</v>
      </c>
      <c r="R7" s="212"/>
      <c r="S7" s="212"/>
      <c r="T7" s="212">
        <f>S7*20</f>
        <v>0</v>
      </c>
      <c r="U7">
        <f t="shared" ref="U7:U38" si="0">E7+H7+K7+N7+Q7+T7</f>
        <v>0</v>
      </c>
    </row>
    <row r="8" ht="28" customHeight="1" spans="1:21">
      <c r="A8" s="214"/>
      <c r="B8" s="215" t="s">
        <v>207</v>
      </c>
      <c r="C8" s="212"/>
      <c r="D8" s="212"/>
      <c r="E8" s="212">
        <f>D8*10</f>
        <v>0</v>
      </c>
      <c r="G8" s="212"/>
      <c r="H8" s="212">
        <f>G8*10</f>
        <v>0</v>
      </c>
      <c r="I8" s="212"/>
      <c r="J8" s="212"/>
      <c r="K8" s="212">
        <f>J8*10</f>
        <v>0</v>
      </c>
      <c r="L8" s="212"/>
      <c r="M8" s="212"/>
      <c r="N8" s="212">
        <f>M8*10</f>
        <v>0</v>
      </c>
      <c r="O8" s="212"/>
      <c r="P8" s="212"/>
      <c r="Q8" s="212">
        <f>P8*10</f>
        <v>0</v>
      </c>
      <c r="R8" s="212"/>
      <c r="S8" s="212"/>
      <c r="T8" s="212">
        <f>S8*10</f>
        <v>0</v>
      </c>
      <c r="U8">
        <f t="shared" si="0"/>
        <v>0</v>
      </c>
    </row>
    <row r="9" ht="28" customHeight="1" spans="1:21">
      <c r="A9" s="214"/>
      <c r="B9" s="215" t="s">
        <v>208</v>
      </c>
      <c r="C9" s="212"/>
      <c r="D9" s="212"/>
      <c r="E9" s="212">
        <f>D9*6</f>
        <v>0</v>
      </c>
      <c r="G9" s="212"/>
      <c r="H9" s="212">
        <f>G9*6</f>
        <v>0</v>
      </c>
      <c r="I9" s="212"/>
      <c r="J9" s="212"/>
      <c r="K9" s="212">
        <f>J9*6</f>
        <v>0</v>
      </c>
      <c r="L9" s="212"/>
      <c r="M9" s="212"/>
      <c r="N9" s="212">
        <f>M9*6</f>
        <v>0</v>
      </c>
      <c r="O9" s="212"/>
      <c r="P9" s="212"/>
      <c r="Q9" s="212">
        <f>P9*6</f>
        <v>0</v>
      </c>
      <c r="R9" s="212"/>
      <c r="S9" s="212"/>
      <c r="T9" s="212">
        <f>S9*6</f>
        <v>0</v>
      </c>
      <c r="U9">
        <f t="shared" si="0"/>
        <v>0</v>
      </c>
    </row>
    <row r="10" ht="28" customHeight="1" spans="1:22">
      <c r="A10" s="214" t="s">
        <v>24</v>
      </c>
      <c r="B10" s="215" t="s">
        <v>205</v>
      </c>
      <c r="C10" s="212"/>
      <c r="D10" s="212"/>
      <c r="E10" s="212">
        <f>D10*50</f>
        <v>0</v>
      </c>
      <c r="F10" s="212"/>
      <c r="G10" s="212"/>
      <c r="H10" s="212">
        <f>G10*50</f>
        <v>0</v>
      </c>
      <c r="I10" s="212"/>
      <c r="J10" s="212"/>
      <c r="K10" s="212">
        <f>J10*50</f>
        <v>0</v>
      </c>
      <c r="L10" s="212"/>
      <c r="M10" s="212"/>
      <c r="N10" s="212">
        <f>M10*50</f>
        <v>0</v>
      </c>
      <c r="O10" s="212"/>
      <c r="P10" s="212"/>
      <c r="Q10" s="212">
        <f>P10*50</f>
        <v>0</v>
      </c>
      <c r="R10" s="212"/>
      <c r="S10" s="212"/>
      <c r="T10" s="212">
        <f>S10*50</f>
        <v>0</v>
      </c>
      <c r="U10">
        <f t="shared" si="0"/>
        <v>0</v>
      </c>
      <c r="V10">
        <f>U10+U11+U12+U13</f>
        <v>0</v>
      </c>
    </row>
    <row r="11" ht="28" customHeight="1" spans="1:21">
      <c r="A11" s="214"/>
      <c r="B11" s="215" t="s">
        <v>206</v>
      </c>
      <c r="C11" s="212"/>
      <c r="D11" s="212"/>
      <c r="E11" s="212">
        <f>D11*20</f>
        <v>0</v>
      </c>
      <c r="F11" s="212"/>
      <c r="G11" s="212"/>
      <c r="H11" s="212">
        <f>G11*20</f>
        <v>0</v>
      </c>
      <c r="I11" s="212"/>
      <c r="J11" s="212"/>
      <c r="K11" s="212">
        <f>J11*20</f>
        <v>0</v>
      </c>
      <c r="L11" s="212"/>
      <c r="M11" s="212"/>
      <c r="N11" s="212">
        <f>M11*20</f>
        <v>0</v>
      </c>
      <c r="O11" s="212"/>
      <c r="P11" s="212"/>
      <c r="Q11" s="212">
        <f>P11*20</f>
        <v>0</v>
      </c>
      <c r="R11" s="212"/>
      <c r="S11" s="212"/>
      <c r="T11" s="212">
        <f>S11*20</f>
        <v>0</v>
      </c>
      <c r="U11">
        <f t="shared" si="0"/>
        <v>0</v>
      </c>
    </row>
    <row r="12" ht="28" customHeight="1" spans="1:21">
      <c r="A12" s="214"/>
      <c r="B12" s="215" t="s">
        <v>207</v>
      </c>
      <c r="C12" s="212"/>
      <c r="D12" s="212"/>
      <c r="E12" s="212">
        <f>D12*10</f>
        <v>0</v>
      </c>
      <c r="F12" s="212"/>
      <c r="G12" s="212"/>
      <c r="H12" s="212">
        <f>G12*10</f>
        <v>0</v>
      </c>
      <c r="I12" s="212"/>
      <c r="J12" s="212"/>
      <c r="K12" s="212">
        <f>J12*10</f>
        <v>0</v>
      </c>
      <c r="L12" s="212"/>
      <c r="M12" s="212"/>
      <c r="N12" s="212">
        <f>M12*10</f>
        <v>0</v>
      </c>
      <c r="O12" s="212"/>
      <c r="P12" s="212"/>
      <c r="Q12" s="212">
        <f>P12*10</f>
        <v>0</v>
      </c>
      <c r="R12" s="212"/>
      <c r="S12" s="212"/>
      <c r="T12" s="212">
        <f>S12*10</f>
        <v>0</v>
      </c>
      <c r="U12">
        <f t="shared" si="0"/>
        <v>0</v>
      </c>
    </row>
    <row r="13" ht="28" customHeight="1" spans="1:21">
      <c r="A13" s="214"/>
      <c r="B13" s="215" t="s">
        <v>208</v>
      </c>
      <c r="C13" s="212"/>
      <c r="D13" s="212"/>
      <c r="E13" s="212">
        <f>D13*6</f>
        <v>0</v>
      </c>
      <c r="F13" s="212"/>
      <c r="G13" s="212"/>
      <c r="H13" s="212">
        <f>G13*6</f>
        <v>0</v>
      </c>
      <c r="I13" s="212"/>
      <c r="J13" s="212"/>
      <c r="K13" s="212">
        <f>J13*6</f>
        <v>0</v>
      </c>
      <c r="L13" s="212"/>
      <c r="M13" s="212"/>
      <c r="N13" s="212">
        <f>M13*6</f>
        <v>0</v>
      </c>
      <c r="O13" s="212"/>
      <c r="P13" s="212"/>
      <c r="Q13" s="212">
        <f>P13*6</f>
        <v>0</v>
      </c>
      <c r="R13" s="212"/>
      <c r="S13" s="212"/>
      <c r="T13" s="212">
        <f>S13*6</f>
        <v>0</v>
      </c>
      <c r="U13">
        <f t="shared" si="0"/>
        <v>0</v>
      </c>
    </row>
    <row r="14" ht="28" customHeight="1" spans="1:22">
      <c r="A14" s="214" t="s">
        <v>25</v>
      </c>
      <c r="B14" s="215" t="s">
        <v>205</v>
      </c>
      <c r="C14" s="212"/>
      <c r="D14" s="212"/>
      <c r="E14" s="212">
        <f>D14*50</f>
        <v>0</v>
      </c>
      <c r="F14" s="212"/>
      <c r="G14" s="212"/>
      <c r="H14" s="212">
        <f>G14*50</f>
        <v>0</v>
      </c>
      <c r="I14" s="212"/>
      <c r="J14" s="212"/>
      <c r="K14" s="212">
        <f>J14*50</f>
        <v>0</v>
      </c>
      <c r="L14" s="212"/>
      <c r="M14" s="212"/>
      <c r="N14" s="212">
        <f>M14*50</f>
        <v>0</v>
      </c>
      <c r="O14" s="212"/>
      <c r="P14" s="212"/>
      <c r="Q14" s="212">
        <f>P14*50</f>
        <v>0</v>
      </c>
      <c r="R14" s="212"/>
      <c r="S14" s="212"/>
      <c r="T14" s="212">
        <f>S14*50</f>
        <v>0</v>
      </c>
      <c r="U14">
        <f t="shared" si="0"/>
        <v>0</v>
      </c>
      <c r="V14">
        <f>U14+U15+U16+U17</f>
        <v>0</v>
      </c>
    </row>
    <row r="15" ht="28" customHeight="1" spans="1:21">
      <c r="A15" s="214"/>
      <c r="B15" s="215" t="s">
        <v>206</v>
      </c>
      <c r="C15" s="212"/>
      <c r="D15" s="212"/>
      <c r="E15" s="212">
        <f>D15*20</f>
        <v>0</v>
      </c>
      <c r="F15" s="212"/>
      <c r="G15" s="212"/>
      <c r="H15" s="212">
        <f>G15*20</f>
        <v>0</v>
      </c>
      <c r="I15" s="212"/>
      <c r="J15" s="212"/>
      <c r="K15" s="212">
        <f>J15*20</f>
        <v>0</v>
      </c>
      <c r="L15" s="212"/>
      <c r="M15" s="212"/>
      <c r="N15" s="212">
        <f>M15*20</f>
        <v>0</v>
      </c>
      <c r="O15" s="212"/>
      <c r="P15" s="212"/>
      <c r="Q15" s="212">
        <f>P15*20</f>
        <v>0</v>
      </c>
      <c r="R15" s="212"/>
      <c r="S15" s="212"/>
      <c r="T15" s="212">
        <f>S15*20</f>
        <v>0</v>
      </c>
      <c r="U15">
        <f t="shared" si="0"/>
        <v>0</v>
      </c>
    </row>
    <row r="16" ht="28" customHeight="1" spans="1:21">
      <c r="A16" s="214"/>
      <c r="B16" s="215" t="s">
        <v>207</v>
      </c>
      <c r="C16" s="212"/>
      <c r="D16" s="212"/>
      <c r="E16" s="212">
        <f>D16*10</f>
        <v>0</v>
      </c>
      <c r="F16" s="212"/>
      <c r="G16" s="212"/>
      <c r="H16" s="212">
        <f>G16*10</f>
        <v>0</v>
      </c>
      <c r="I16" s="212"/>
      <c r="J16" s="212"/>
      <c r="K16" s="212">
        <f>J16*10</f>
        <v>0</v>
      </c>
      <c r="L16" s="212"/>
      <c r="M16" s="212"/>
      <c r="N16" s="212">
        <f>M16*10</f>
        <v>0</v>
      </c>
      <c r="O16" s="212"/>
      <c r="P16" s="212"/>
      <c r="Q16" s="212">
        <f>P16*10</f>
        <v>0</v>
      </c>
      <c r="R16" s="212"/>
      <c r="S16" s="212"/>
      <c r="T16" s="212">
        <f>S16*10</f>
        <v>0</v>
      </c>
      <c r="U16">
        <f t="shared" si="0"/>
        <v>0</v>
      </c>
    </row>
    <row r="17" ht="28" customHeight="1" spans="1:21">
      <c r="A17" s="214"/>
      <c r="B17" s="215" t="s">
        <v>208</v>
      </c>
      <c r="C17" s="212"/>
      <c r="D17" s="212"/>
      <c r="E17" s="212">
        <f>D17*6</f>
        <v>0</v>
      </c>
      <c r="F17" s="212"/>
      <c r="G17" s="212"/>
      <c r="H17" s="212">
        <f>G17*6</f>
        <v>0</v>
      </c>
      <c r="I17" s="212"/>
      <c r="J17" s="212"/>
      <c r="K17" s="212">
        <f>J17*6</f>
        <v>0</v>
      </c>
      <c r="L17" s="212"/>
      <c r="M17" s="212"/>
      <c r="N17" s="212">
        <f>M17*6</f>
        <v>0</v>
      </c>
      <c r="O17" s="212"/>
      <c r="P17" s="212"/>
      <c r="Q17" s="212">
        <f>P17*6</f>
        <v>0</v>
      </c>
      <c r="R17" s="212"/>
      <c r="S17" s="212"/>
      <c r="T17" s="212">
        <f>S17*6</f>
        <v>0</v>
      </c>
      <c r="U17">
        <f t="shared" si="0"/>
        <v>0</v>
      </c>
    </row>
    <row r="18" ht="28" customHeight="1" spans="1:22">
      <c r="A18" s="214" t="s">
        <v>26</v>
      </c>
      <c r="B18" s="215" t="s">
        <v>205</v>
      </c>
      <c r="C18" s="212"/>
      <c r="D18" s="212"/>
      <c r="E18" s="212">
        <f>D18*50</f>
        <v>0</v>
      </c>
      <c r="F18" s="212"/>
      <c r="G18" s="212"/>
      <c r="H18" s="212">
        <f>G18*50</f>
        <v>0</v>
      </c>
      <c r="I18" s="212"/>
      <c r="J18" s="212"/>
      <c r="K18" s="212">
        <f>J18*50</f>
        <v>0</v>
      </c>
      <c r="L18" s="212"/>
      <c r="M18" s="212"/>
      <c r="N18" s="212">
        <f>M18*50</f>
        <v>0</v>
      </c>
      <c r="O18" s="212"/>
      <c r="P18" s="212"/>
      <c r="Q18" s="212">
        <f>P18*50</f>
        <v>0</v>
      </c>
      <c r="R18" s="212"/>
      <c r="S18" s="212"/>
      <c r="T18" s="212">
        <f>S18*50</f>
        <v>0</v>
      </c>
      <c r="U18">
        <f t="shared" si="0"/>
        <v>0</v>
      </c>
      <c r="V18">
        <f>U18+U19+U20+U21</f>
        <v>6</v>
      </c>
    </row>
    <row r="19" ht="28" customHeight="1" spans="1:21">
      <c r="A19" s="214"/>
      <c r="B19" s="215" t="s">
        <v>206</v>
      </c>
      <c r="C19" s="212"/>
      <c r="D19" s="212"/>
      <c r="E19" s="212">
        <f>D19*20</f>
        <v>0</v>
      </c>
      <c r="F19" s="212"/>
      <c r="G19" s="212"/>
      <c r="H19" s="212">
        <f>G19*20</f>
        <v>0</v>
      </c>
      <c r="I19" s="212"/>
      <c r="J19" s="212"/>
      <c r="K19" s="212">
        <f>J19*20</f>
        <v>0</v>
      </c>
      <c r="L19" s="212"/>
      <c r="M19" s="212"/>
      <c r="N19" s="212">
        <f>M19*20</f>
        <v>0</v>
      </c>
      <c r="O19" s="212"/>
      <c r="P19" s="212"/>
      <c r="Q19" s="212">
        <f>P19*20</f>
        <v>0</v>
      </c>
      <c r="R19" s="212"/>
      <c r="S19" s="212"/>
      <c r="T19" s="212">
        <f>S19*20</f>
        <v>0</v>
      </c>
      <c r="U19">
        <f t="shared" si="0"/>
        <v>0</v>
      </c>
    </row>
    <row r="20" ht="28" customHeight="1" spans="1:21">
      <c r="A20" s="214"/>
      <c r="B20" s="215" t="s">
        <v>207</v>
      </c>
      <c r="C20" s="212"/>
      <c r="D20" s="212"/>
      <c r="E20" s="212">
        <f>D20*10</f>
        <v>0</v>
      </c>
      <c r="F20" s="212"/>
      <c r="G20" s="212"/>
      <c r="H20" s="212">
        <f>G20*10</f>
        <v>0</v>
      </c>
      <c r="I20" s="212"/>
      <c r="J20" s="212"/>
      <c r="K20" s="212">
        <f>J20*10</f>
        <v>0</v>
      </c>
      <c r="L20" s="212"/>
      <c r="M20" s="212"/>
      <c r="N20" s="212">
        <f>M20*10</f>
        <v>0</v>
      </c>
      <c r="O20" s="212"/>
      <c r="P20" s="212"/>
      <c r="Q20" s="212">
        <f>P20*10</f>
        <v>0</v>
      </c>
      <c r="R20" s="212"/>
      <c r="S20" s="212"/>
      <c r="T20" s="212">
        <f>S20*10</f>
        <v>0</v>
      </c>
      <c r="U20">
        <f t="shared" si="0"/>
        <v>0</v>
      </c>
    </row>
    <row r="21" ht="28" customHeight="1" spans="1:21">
      <c r="A21" s="214"/>
      <c r="B21" s="215" t="s">
        <v>208</v>
      </c>
      <c r="C21" s="212"/>
      <c r="D21" s="212"/>
      <c r="E21" s="212">
        <f>D21*6</f>
        <v>0</v>
      </c>
      <c r="F21" s="212"/>
      <c r="G21" s="212"/>
      <c r="H21" s="212">
        <f>G21*6</f>
        <v>0</v>
      </c>
      <c r="I21" s="212"/>
      <c r="J21" s="212"/>
      <c r="K21" s="212">
        <f>J21*6</f>
        <v>0</v>
      </c>
      <c r="L21" s="216" t="s">
        <v>209</v>
      </c>
      <c r="M21" s="212">
        <v>1</v>
      </c>
      <c r="N21" s="212">
        <f>M21*6</f>
        <v>6</v>
      </c>
      <c r="O21" s="212"/>
      <c r="P21" s="212"/>
      <c r="Q21" s="212">
        <f>P21*6</f>
        <v>0</v>
      </c>
      <c r="R21" s="212"/>
      <c r="S21" s="212"/>
      <c r="T21" s="212">
        <f>S21*6</f>
        <v>0</v>
      </c>
      <c r="U21">
        <f t="shared" si="0"/>
        <v>6</v>
      </c>
    </row>
    <row r="22" s="142" customFormat="1" ht="28" customHeight="1" spans="1:22">
      <c r="A22" s="180" t="s">
        <v>27</v>
      </c>
      <c r="B22" s="182" t="s">
        <v>205</v>
      </c>
      <c r="C22" s="181"/>
      <c r="D22" s="181"/>
      <c r="E22" s="181">
        <f>D22*50</f>
        <v>0</v>
      </c>
      <c r="F22" s="181"/>
      <c r="G22" s="181"/>
      <c r="H22" s="181">
        <f>G22*50</f>
        <v>0</v>
      </c>
      <c r="I22" s="181"/>
      <c r="J22" s="181"/>
      <c r="K22" s="181">
        <f>J22*50</f>
        <v>0</v>
      </c>
      <c r="L22" s="181"/>
      <c r="M22" s="181"/>
      <c r="N22" s="181">
        <f>M22*50</f>
        <v>0</v>
      </c>
      <c r="O22" s="181"/>
      <c r="P22" s="181"/>
      <c r="Q22" s="181">
        <f>P22*50</f>
        <v>0</v>
      </c>
      <c r="R22" s="181"/>
      <c r="S22" s="181"/>
      <c r="T22" s="181">
        <f>S22*50</f>
        <v>0</v>
      </c>
      <c r="U22" s="142">
        <f t="shared" si="0"/>
        <v>0</v>
      </c>
      <c r="V22" s="142">
        <f>U22+U23+U24+U25</f>
        <v>0</v>
      </c>
    </row>
    <row r="23" s="142" customFormat="1" ht="28" customHeight="1" spans="1:21">
      <c r="A23" s="180"/>
      <c r="B23" s="182" t="s">
        <v>206</v>
      </c>
      <c r="C23" s="181"/>
      <c r="D23" s="181"/>
      <c r="E23" s="181">
        <f>D23*20</f>
        <v>0</v>
      </c>
      <c r="F23" s="181"/>
      <c r="G23" s="181"/>
      <c r="H23" s="181">
        <f>G23*20</f>
        <v>0</v>
      </c>
      <c r="I23" s="181"/>
      <c r="J23" s="181"/>
      <c r="K23" s="181">
        <f>J23*20</f>
        <v>0</v>
      </c>
      <c r="L23" s="181"/>
      <c r="M23" s="181"/>
      <c r="N23" s="181">
        <f>M23*20</f>
        <v>0</v>
      </c>
      <c r="O23" s="181"/>
      <c r="P23" s="181"/>
      <c r="Q23" s="181">
        <f>P23*20</f>
        <v>0</v>
      </c>
      <c r="R23" s="181"/>
      <c r="S23" s="181"/>
      <c r="T23" s="181">
        <f>S23*20</f>
        <v>0</v>
      </c>
      <c r="U23" s="142">
        <f t="shared" si="0"/>
        <v>0</v>
      </c>
    </row>
    <row r="24" s="142" customFormat="1" ht="28" customHeight="1" spans="1:21">
      <c r="A24" s="180"/>
      <c r="B24" s="182" t="s">
        <v>207</v>
      </c>
      <c r="C24" s="181"/>
      <c r="D24" s="181"/>
      <c r="E24" s="181">
        <f>D24*10</f>
        <v>0</v>
      </c>
      <c r="F24" s="181"/>
      <c r="G24" s="181"/>
      <c r="H24" s="181">
        <f>G24*10</f>
        <v>0</v>
      </c>
      <c r="I24" s="181"/>
      <c r="J24" s="181"/>
      <c r="K24" s="181">
        <f>J24*10</f>
        <v>0</v>
      </c>
      <c r="L24" s="181"/>
      <c r="M24" s="181"/>
      <c r="N24" s="181">
        <f>M24*10</f>
        <v>0</v>
      </c>
      <c r="O24" s="181"/>
      <c r="P24" s="181"/>
      <c r="Q24" s="181">
        <f>P24*10</f>
        <v>0</v>
      </c>
      <c r="R24" s="181"/>
      <c r="S24" s="181"/>
      <c r="T24" s="181">
        <f>S24*10</f>
        <v>0</v>
      </c>
      <c r="U24" s="142">
        <f t="shared" si="0"/>
        <v>0</v>
      </c>
    </row>
    <row r="25" s="142" customFormat="1" ht="28" customHeight="1" spans="1:21">
      <c r="A25" s="180"/>
      <c r="B25" s="182" t="s">
        <v>208</v>
      </c>
      <c r="C25" s="181"/>
      <c r="D25" s="181"/>
      <c r="E25" s="181">
        <f>D25*6</f>
        <v>0</v>
      </c>
      <c r="F25" s="181"/>
      <c r="G25" s="181"/>
      <c r="H25" s="181">
        <f>G25*6</f>
        <v>0</v>
      </c>
      <c r="I25" s="181"/>
      <c r="J25" s="181"/>
      <c r="K25" s="181">
        <f>J25*6</f>
        <v>0</v>
      </c>
      <c r="L25" s="181"/>
      <c r="M25" s="181"/>
      <c r="N25" s="181">
        <f>M25*6</f>
        <v>0</v>
      </c>
      <c r="O25" s="181"/>
      <c r="P25" s="181"/>
      <c r="Q25" s="181">
        <f>P25*6</f>
        <v>0</v>
      </c>
      <c r="R25" s="181"/>
      <c r="S25" s="181"/>
      <c r="T25" s="181">
        <f>S25*6</f>
        <v>0</v>
      </c>
      <c r="U25" s="142">
        <f t="shared" si="0"/>
        <v>0</v>
      </c>
    </row>
    <row r="26" ht="28" customHeight="1" spans="1:22">
      <c r="A26" s="214" t="s">
        <v>28</v>
      </c>
      <c r="B26" s="215" t="s">
        <v>205</v>
      </c>
      <c r="C26" s="212"/>
      <c r="D26" s="212"/>
      <c r="E26" s="212">
        <f>D26*50</f>
        <v>0</v>
      </c>
      <c r="F26" s="212"/>
      <c r="G26" s="212"/>
      <c r="H26" s="212">
        <f>G26*50</f>
        <v>0</v>
      </c>
      <c r="I26" s="212"/>
      <c r="J26" s="212"/>
      <c r="K26" s="212">
        <f>J26*50</f>
        <v>0</v>
      </c>
      <c r="L26" s="212"/>
      <c r="M26" s="212"/>
      <c r="N26" s="212">
        <f>M26*50</f>
        <v>0</v>
      </c>
      <c r="O26" s="212"/>
      <c r="P26" s="212"/>
      <c r="Q26" s="212">
        <f>P26*50</f>
        <v>0</v>
      </c>
      <c r="R26" s="212"/>
      <c r="S26" s="212"/>
      <c r="T26" s="212">
        <f>S26*50</f>
        <v>0</v>
      </c>
      <c r="U26">
        <f t="shared" si="0"/>
        <v>0</v>
      </c>
      <c r="V26">
        <f>U26+U27+U28+U29</f>
        <v>6</v>
      </c>
    </row>
    <row r="27" ht="28" customHeight="1" spans="1:21">
      <c r="A27" s="214"/>
      <c r="B27" s="215" t="s">
        <v>206</v>
      </c>
      <c r="C27" s="212"/>
      <c r="D27" s="212"/>
      <c r="E27" s="212">
        <f>D27*20</f>
        <v>0</v>
      </c>
      <c r="F27" s="212"/>
      <c r="G27" s="212"/>
      <c r="H27" s="212">
        <f>G27*20</f>
        <v>0</v>
      </c>
      <c r="I27" s="212"/>
      <c r="J27" s="212"/>
      <c r="K27" s="212">
        <f>J27*20</f>
        <v>0</v>
      </c>
      <c r="L27" s="212"/>
      <c r="M27" s="212"/>
      <c r="N27" s="212">
        <f>M27*20</f>
        <v>0</v>
      </c>
      <c r="O27" s="212"/>
      <c r="P27" s="212"/>
      <c r="Q27" s="212">
        <f>P27*20</f>
        <v>0</v>
      </c>
      <c r="R27" s="212"/>
      <c r="S27" s="212"/>
      <c r="T27" s="212">
        <f>S27*20</f>
        <v>0</v>
      </c>
      <c r="U27">
        <f t="shared" si="0"/>
        <v>0</v>
      </c>
    </row>
    <row r="28" ht="28" customHeight="1" spans="1:21">
      <c r="A28" s="214"/>
      <c r="B28" s="215" t="s">
        <v>207</v>
      </c>
      <c r="C28" s="212"/>
      <c r="D28" s="212"/>
      <c r="E28" s="212">
        <f>D28*10</f>
        <v>0</v>
      </c>
      <c r="F28" s="212"/>
      <c r="G28" s="212"/>
      <c r="H28" s="212">
        <f>G28*10</f>
        <v>0</v>
      </c>
      <c r="I28" s="212"/>
      <c r="J28" s="212"/>
      <c r="K28" s="212">
        <f>J28*10</f>
        <v>0</v>
      </c>
      <c r="L28" s="212"/>
      <c r="M28" s="212"/>
      <c r="N28" s="212">
        <f>M28*10</f>
        <v>0</v>
      </c>
      <c r="O28" s="212"/>
      <c r="P28" s="212"/>
      <c r="Q28" s="212">
        <f>P28*10</f>
        <v>0</v>
      </c>
      <c r="R28" s="212"/>
      <c r="S28" s="212"/>
      <c r="T28" s="212">
        <f>S28*10</f>
        <v>0</v>
      </c>
      <c r="U28">
        <f t="shared" si="0"/>
        <v>0</v>
      </c>
    </row>
    <row r="29" ht="28" customHeight="1" spans="1:21">
      <c r="A29" s="214"/>
      <c r="B29" s="215" t="s">
        <v>208</v>
      </c>
      <c r="C29" s="212"/>
      <c r="D29" s="212"/>
      <c r="E29" s="212">
        <f>D29*6</f>
        <v>0</v>
      </c>
      <c r="F29" s="212"/>
      <c r="G29" s="212"/>
      <c r="H29" s="212">
        <f>G29*6</f>
        <v>0</v>
      </c>
      <c r="I29" s="212"/>
      <c r="J29" s="212"/>
      <c r="K29" s="212">
        <f>J29*6</f>
        <v>0</v>
      </c>
      <c r="L29" s="216" t="s">
        <v>210</v>
      </c>
      <c r="M29" s="212">
        <v>1</v>
      </c>
      <c r="N29" s="212">
        <f>M29*6</f>
        <v>6</v>
      </c>
      <c r="O29" s="212"/>
      <c r="P29" s="212"/>
      <c r="Q29" s="212">
        <f>P29*6</f>
        <v>0</v>
      </c>
      <c r="R29" s="212"/>
      <c r="S29" s="212"/>
      <c r="T29" s="212">
        <f>S29*6</f>
        <v>0</v>
      </c>
      <c r="U29">
        <f t="shared" si="0"/>
        <v>6</v>
      </c>
    </row>
    <row r="30" ht="28" customHeight="1" spans="1:22">
      <c r="A30" s="214" t="s">
        <v>29</v>
      </c>
      <c r="B30" s="215" t="s">
        <v>205</v>
      </c>
      <c r="C30" s="212"/>
      <c r="D30" s="212"/>
      <c r="E30" s="212">
        <f>D30*50</f>
        <v>0</v>
      </c>
      <c r="F30" s="212"/>
      <c r="G30" s="212"/>
      <c r="H30" s="212">
        <f>G30*50</f>
        <v>0</v>
      </c>
      <c r="I30" s="212"/>
      <c r="J30" s="212"/>
      <c r="K30" s="212">
        <f>J30*50</f>
        <v>0</v>
      </c>
      <c r="L30" s="212"/>
      <c r="M30" s="212"/>
      <c r="N30" s="212">
        <f>M30*50</f>
        <v>0</v>
      </c>
      <c r="O30" s="212"/>
      <c r="P30" s="212"/>
      <c r="Q30" s="212">
        <f>P30*50</f>
        <v>0</v>
      </c>
      <c r="R30" s="212"/>
      <c r="S30" s="212"/>
      <c r="T30" s="212">
        <f>S30*50</f>
        <v>0</v>
      </c>
      <c r="U30">
        <f t="shared" si="0"/>
        <v>0</v>
      </c>
      <c r="V30">
        <f>U30+U31+U32+U33</f>
        <v>0</v>
      </c>
    </row>
    <row r="31" ht="28" customHeight="1" spans="1:21">
      <c r="A31" s="214"/>
      <c r="B31" s="215" t="s">
        <v>206</v>
      </c>
      <c r="C31" s="212"/>
      <c r="D31" s="212"/>
      <c r="E31" s="212">
        <f>D31*20</f>
        <v>0</v>
      </c>
      <c r="F31" s="212"/>
      <c r="G31" s="212"/>
      <c r="H31" s="212">
        <f>G31*20</f>
        <v>0</v>
      </c>
      <c r="I31" s="212"/>
      <c r="J31" s="212"/>
      <c r="K31" s="212">
        <f>J31*20</f>
        <v>0</v>
      </c>
      <c r="L31" s="212"/>
      <c r="M31" s="212"/>
      <c r="N31" s="212">
        <f>M31*20</f>
        <v>0</v>
      </c>
      <c r="O31" s="212"/>
      <c r="P31" s="212"/>
      <c r="Q31" s="212">
        <f>P31*20</f>
        <v>0</v>
      </c>
      <c r="R31" s="212"/>
      <c r="S31" s="212"/>
      <c r="T31" s="212">
        <f>S31*20</f>
        <v>0</v>
      </c>
      <c r="U31">
        <f t="shared" si="0"/>
        <v>0</v>
      </c>
    </row>
    <row r="32" ht="28" customHeight="1" spans="1:21">
      <c r="A32" s="214"/>
      <c r="B32" s="215" t="s">
        <v>207</v>
      </c>
      <c r="C32" s="212"/>
      <c r="D32" s="212"/>
      <c r="E32" s="212">
        <f>D32*10</f>
        <v>0</v>
      </c>
      <c r="F32" s="212"/>
      <c r="G32" s="212"/>
      <c r="H32" s="212">
        <f>G32*10</f>
        <v>0</v>
      </c>
      <c r="I32" s="212"/>
      <c r="J32" s="212"/>
      <c r="K32" s="212">
        <f>J32*10</f>
        <v>0</v>
      </c>
      <c r="L32" s="212"/>
      <c r="M32" s="212"/>
      <c r="N32" s="212">
        <f>M32*10</f>
        <v>0</v>
      </c>
      <c r="O32" s="212"/>
      <c r="P32" s="212"/>
      <c r="Q32" s="212">
        <f>P32*10</f>
        <v>0</v>
      </c>
      <c r="R32" s="212"/>
      <c r="S32" s="212"/>
      <c r="T32" s="212">
        <f>S32*10</f>
        <v>0</v>
      </c>
      <c r="U32">
        <f t="shared" si="0"/>
        <v>0</v>
      </c>
    </row>
    <row r="33" ht="28" customHeight="1" spans="1:21">
      <c r="A33" s="214"/>
      <c r="B33" s="215" t="s">
        <v>208</v>
      </c>
      <c r="C33" s="212"/>
      <c r="D33" s="212"/>
      <c r="E33" s="212">
        <f>D33*6</f>
        <v>0</v>
      </c>
      <c r="F33" s="212"/>
      <c r="G33" s="212"/>
      <c r="H33" s="212">
        <f>G33*6</f>
        <v>0</v>
      </c>
      <c r="I33" s="212"/>
      <c r="J33" s="212"/>
      <c r="K33" s="212">
        <f>J33*6</f>
        <v>0</v>
      </c>
      <c r="L33" s="212"/>
      <c r="M33" s="212"/>
      <c r="N33" s="212">
        <f>M33*6</f>
        <v>0</v>
      </c>
      <c r="O33" s="212"/>
      <c r="P33" s="212"/>
      <c r="Q33" s="212">
        <f>P33*6</f>
        <v>0</v>
      </c>
      <c r="R33" s="212"/>
      <c r="S33" s="212"/>
      <c r="T33" s="212">
        <f>S33*6</f>
        <v>0</v>
      </c>
      <c r="U33">
        <f t="shared" si="0"/>
        <v>0</v>
      </c>
    </row>
    <row r="34" s="142" customFormat="1" ht="28" customHeight="1" spans="1:22">
      <c r="A34" s="180" t="s">
        <v>30</v>
      </c>
      <c r="B34" s="182" t="s">
        <v>205</v>
      </c>
      <c r="C34" s="181"/>
      <c r="D34" s="181"/>
      <c r="E34" s="181">
        <f>D34*50</f>
        <v>0</v>
      </c>
      <c r="F34" s="181"/>
      <c r="G34" s="181"/>
      <c r="H34" s="181">
        <f>G34*50</f>
        <v>0</v>
      </c>
      <c r="I34" s="181"/>
      <c r="J34" s="181"/>
      <c r="K34" s="181">
        <f>J34*50</f>
        <v>0</v>
      </c>
      <c r="L34" s="181"/>
      <c r="M34" s="181"/>
      <c r="N34" s="181">
        <f>M34*50</f>
        <v>0</v>
      </c>
      <c r="O34" s="181"/>
      <c r="P34" s="181"/>
      <c r="Q34" s="181">
        <f>P34*50</f>
        <v>0</v>
      </c>
      <c r="R34" s="181"/>
      <c r="S34" s="181"/>
      <c r="T34" s="181">
        <f>S34*50</f>
        <v>0</v>
      </c>
      <c r="U34" s="142">
        <f t="shared" si="0"/>
        <v>0</v>
      </c>
      <c r="V34" s="142">
        <f>U34+U35+U36+U37</f>
        <v>0</v>
      </c>
    </row>
    <row r="35" s="142" customFormat="1" ht="28" customHeight="1" spans="1:21">
      <c r="A35" s="180"/>
      <c r="B35" s="182" t="s">
        <v>206</v>
      </c>
      <c r="C35" s="181"/>
      <c r="D35" s="181"/>
      <c r="E35" s="181">
        <f>D35*20</f>
        <v>0</v>
      </c>
      <c r="F35" s="181"/>
      <c r="G35" s="181"/>
      <c r="H35" s="181">
        <f>G35*20</f>
        <v>0</v>
      </c>
      <c r="I35" s="181"/>
      <c r="J35" s="181"/>
      <c r="K35" s="181">
        <f>J35*20</f>
        <v>0</v>
      </c>
      <c r="L35" s="181"/>
      <c r="M35" s="181"/>
      <c r="N35" s="181">
        <f>M35*20</f>
        <v>0</v>
      </c>
      <c r="O35" s="181"/>
      <c r="P35" s="181"/>
      <c r="Q35" s="181">
        <f>P35*20</f>
        <v>0</v>
      </c>
      <c r="R35" s="181"/>
      <c r="S35" s="181"/>
      <c r="T35" s="181">
        <f>S35*20</f>
        <v>0</v>
      </c>
      <c r="U35" s="142">
        <f t="shared" si="0"/>
        <v>0</v>
      </c>
    </row>
    <row r="36" s="142" customFormat="1" ht="28" customHeight="1" spans="1:21">
      <c r="A36" s="180"/>
      <c r="B36" s="182" t="s">
        <v>207</v>
      </c>
      <c r="C36" s="181"/>
      <c r="D36" s="181"/>
      <c r="E36" s="181">
        <f>D36*10</f>
        <v>0</v>
      </c>
      <c r="F36" s="181"/>
      <c r="G36" s="181"/>
      <c r="H36" s="181">
        <f>G36*10</f>
        <v>0</v>
      </c>
      <c r="I36" s="181"/>
      <c r="J36" s="181"/>
      <c r="K36" s="181">
        <f>J36*10</f>
        <v>0</v>
      </c>
      <c r="L36" s="181"/>
      <c r="M36" s="181"/>
      <c r="N36" s="181">
        <f>M36*10</f>
        <v>0</v>
      </c>
      <c r="O36" s="181"/>
      <c r="P36" s="181"/>
      <c r="Q36" s="181">
        <f>P36*10</f>
        <v>0</v>
      </c>
      <c r="R36" s="181"/>
      <c r="S36" s="181"/>
      <c r="T36" s="181">
        <f>S36*10</f>
        <v>0</v>
      </c>
      <c r="U36" s="142">
        <f t="shared" si="0"/>
        <v>0</v>
      </c>
    </row>
    <row r="37" s="142" customFormat="1" ht="28" customHeight="1" spans="1:21">
      <c r="A37" s="180"/>
      <c r="B37" s="182" t="s">
        <v>208</v>
      </c>
      <c r="C37" s="181"/>
      <c r="D37" s="181"/>
      <c r="E37" s="181">
        <f>D37*6</f>
        <v>0</v>
      </c>
      <c r="F37" s="181"/>
      <c r="G37" s="181"/>
      <c r="H37" s="181">
        <f>G37*6</f>
        <v>0</v>
      </c>
      <c r="I37" s="181"/>
      <c r="J37" s="181"/>
      <c r="K37" s="181">
        <f>J37*6</f>
        <v>0</v>
      </c>
      <c r="L37" s="181"/>
      <c r="M37" s="181"/>
      <c r="N37" s="181">
        <f>M37*6</f>
        <v>0</v>
      </c>
      <c r="O37" s="181"/>
      <c r="P37" s="181"/>
      <c r="Q37" s="181">
        <f>P37*6</f>
        <v>0</v>
      </c>
      <c r="R37" s="181"/>
      <c r="S37" s="181"/>
      <c r="T37" s="181">
        <f>S37*6</f>
        <v>0</v>
      </c>
      <c r="U37" s="142">
        <f t="shared" si="0"/>
        <v>0</v>
      </c>
    </row>
    <row r="38" ht="28" customHeight="1" spans="1:22">
      <c r="A38" s="214" t="s">
        <v>31</v>
      </c>
      <c r="B38" s="215" t="s">
        <v>205</v>
      </c>
      <c r="C38" s="212"/>
      <c r="D38" s="212"/>
      <c r="E38" s="212">
        <f>D38*50</f>
        <v>0</v>
      </c>
      <c r="F38" s="212"/>
      <c r="G38" s="212"/>
      <c r="H38" s="212">
        <f>G38*50</f>
        <v>0</v>
      </c>
      <c r="I38" s="212"/>
      <c r="J38" s="212"/>
      <c r="K38" s="212">
        <f>J38*50</f>
        <v>0</v>
      </c>
      <c r="L38" s="212"/>
      <c r="M38" s="212"/>
      <c r="N38" s="212">
        <f>M38*50</f>
        <v>0</v>
      </c>
      <c r="O38" s="212"/>
      <c r="P38" s="212"/>
      <c r="Q38" s="212">
        <f>P38*50</f>
        <v>0</v>
      </c>
      <c r="R38" s="212"/>
      <c r="S38" s="212"/>
      <c r="T38" s="212">
        <f>S38*50</f>
        <v>0</v>
      </c>
      <c r="U38">
        <f t="shared" si="0"/>
        <v>0</v>
      </c>
      <c r="V38">
        <f>U38+U39+U40+U41</f>
        <v>0</v>
      </c>
    </row>
    <row r="39" ht="28" customHeight="1" spans="1:21">
      <c r="A39" s="214"/>
      <c r="B39" s="215" t="s">
        <v>206</v>
      </c>
      <c r="C39" s="212"/>
      <c r="D39" s="212"/>
      <c r="E39" s="212">
        <f>D39*20</f>
        <v>0</v>
      </c>
      <c r="F39" s="212"/>
      <c r="G39" s="212"/>
      <c r="H39" s="212">
        <f>G39*20</f>
        <v>0</v>
      </c>
      <c r="I39" s="212"/>
      <c r="J39" s="212"/>
      <c r="K39" s="212">
        <f>J39*20</f>
        <v>0</v>
      </c>
      <c r="L39" s="212"/>
      <c r="M39" s="212"/>
      <c r="N39" s="212">
        <f>M39*20</f>
        <v>0</v>
      </c>
      <c r="O39" s="212"/>
      <c r="P39" s="212"/>
      <c r="Q39" s="212">
        <f>P39*20</f>
        <v>0</v>
      </c>
      <c r="R39" s="212"/>
      <c r="S39" s="212"/>
      <c r="T39" s="212">
        <f>S39*20</f>
        <v>0</v>
      </c>
      <c r="U39">
        <f t="shared" ref="U39:U73" si="1">E39+H39+K39+N39+Q39+T39</f>
        <v>0</v>
      </c>
    </row>
    <row r="40" ht="28" customHeight="1" spans="1:21">
      <c r="A40" s="214"/>
      <c r="B40" s="215" t="s">
        <v>207</v>
      </c>
      <c r="C40" s="212"/>
      <c r="D40" s="212"/>
      <c r="E40" s="212">
        <f>D40*10</f>
        <v>0</v>
      </c>
      <c r="F40" s="212"/>
      <c r="G40" s="212"/>
      <c r="H40" s="212">
        <f>G40*10</f>
        <v>0</v>
      </c>
      <c r="I40" s="212"/>
      <c r="J40" s="212"/>
      <c r="K40" s="212">
        <f>J40*10</f>
        <v>0</v>
      </c>
      <c r="L40" s="212"/>
      <c r="M40" s="212"/>
      <c r="N40" s="212">
        <f>M40*10</f>
        <v>0</v>
      </c>
      <c r="O40" s="212"/>
      <c r="P40" s="212"/>
      <c r="Q40" s="212">
        <f>P40*10</f>
        <v>0</v>
      </c>
      <c r="R40" s="212"/>
      <c r="S40" s="212"/>
      <c r="T40" s="212">
        <f>S40*10</f>
        <v>0</v>
      </c>
      <c r="U40">
        <f t="shared" si="1"/>
        <v>0</v>
      </c>
    </row>
    <row r="41" ht="28" customHeight="1" spans="1:21">
      <c r="A41" s="214"/>
      <c r="B41" s="215" t="s">
        <v>208</v>
      </c>
      <c r="C41" s="212"/>
      <c r="D41" s="212"/>
      <c r="E41" s="212">
        <f>D41*6</f>
        <v>0</v>
      </c>
      <c r="F41" s="212"/>
      <c r="G41" s="212"/>
      <c r="H41" s="212">
        <f>G41*6</f>
        <v>0</v>
      </c>
      <c r="I41" s="212"/>
      <c r="J41" s="212"/>
      <c r="K41" s="212">
        <f>J41*6</f>
        <v>0</v>
      </c>
      <c r="L41" s="212"/>
      <c r="M41" s="212"/>
      <c r="N41" s="212">
        <f>M41*6</f>
        <v>0</v>
      </c>
      <c r="O41" s="212"/>
      <c r="P41" s="212"/>
      <c r="Q41" s="212">
        <f>P41*6</f>
        <v>0</v>
      </c>
      <c r="R41" s="212"/>
      <c r="S41" s="212"/>
      <c r="T41" s="212">
        <f>S41*6</f>
        <v>0</v>
      </c>
      <c r="U41">
        <f t="shared" si="1"/>
        <v>0</v>
      </c>
    </row>
    <row r="42" ht="28" customHeight="1" spans="1:22">
      <c r="A42" s="214" t="s">
        <v>32</v>
      </c>
      <c r="B42" s="215" t="s">
        <v>205</v>
      </c>
      <c r="C42" s="212"/>
      <c r="D42" s="212"/>
      <c r="E42" s="212">
        <f>D42*50</f>
        <v>0</v>
      </c>
      <c r="F42" s="212"/>
      <c r="G42" s="212"/>
      <c r="H42" s="212">
        <f>G42*50</f>
        <v>0</v>
      </c>
      <c r="I42" s="212"/>
      <c r="J42" s="212"/>
      <c r="K42" s="212">
        <f>J42*50</f>
        <v>0</v>
      </c>
      <c r="L42" s="212"/>
      <c r="M42" s="212"/>
      <c r="N42" s="212">
        <f>M42*50</f>
        <v>0</v>
      </c>
      <c r="O42" s="212"/>
      <c r="P42" s="212"/>
      <c r="Q42" s="212">
        <f>P42*50</f>
        <v>0</v>
      </c>
      <c r="R42" s="212"/>
      <c r="S42" s="212"/>
      <c r="T42" s="212">
        <f>S42*50</f>
        <v>0</v>
      </c>
      <c r="U42">
        <f t="shared" si="1"/>
        <v>0</v>
      </c>
      <c r="V42">
        <f>U42+U43+U44+U45</f>
        <v>0</v>
      </c>
    </row>
    <row r="43" ht="28" customHeight="1" spans="1:21">
      <c r="A43" s="214"/>
      <c r="B43" s="215" t="s">
        <v>206</v>
      </c>
      <c r="C43" s="212"/>
      <c r="D43" s="212"/>
      <c r="E43" s="212">
        <f>D43*20</f>
        <v>0</v>
      </c>
      <c r="F43" s="212"/>
      <c r="G43" s="212"/>
      <c r="H43" s="212">
        <f>G43*20</f>
        <v>0</v>
      </c>
      <c r="I43" s="212"/>
      <c r="J43" s="212"/>
      <c r="K43" s="212">
        <f>J43*20</f>
        <v>0</v>
      </c>
      <c r="L43" s="212"/>
      <c r="M43" s="212"/>
      <c r="N43" s="212">
        <f>M43*20</f>
        <v>0</v>
      </c>
      <c r="O43" s="212"/>
      <c r="P43" s="212"/>
      <c r="Q43" s="212">
        <f>P43*20</f>
        <v>0</v>
      </c>
      <c r="R43" s="212"/>
      <c r="S43" s="212"/>
      <c r="T43" s="212">
        <f>S43*20</f>
        <v>0</v>
      </c>
      <c r="U43">
        <f t="shared" si="1"/>
        <v>0</v>
      </c>
    </row>
    <row r="44" ht="28" customHeight="1" spans="1:21">
      <c r="A44" s="214"/>
      <c r="B44" s="215" t="s">
        <v>207</v>
      </c>
      <c r="C44" s="212"/>
      <c r="D44" s="212"/>
      <c r="E44" s="212">
        <f>D44*10</f>
        <v>0</v>
      </c>
      <c r="F44" s="212"/>
      <c r="G44" s="212"/>
      <c r="H44" s="212">
        <f>G44*10</f>
        <v>0</v>
      </c>
      <c r="I44" s="212"/>
      <c r="J44" s="212"/>
      <c r="K44" s="212">
        <f>J44*10</f>
        <v>0</v>
      </c>
      <c r="L44" s="212"/>
      <c r="M44" s="212"/>
      <c r="N44" s="212">
        <f>M44*10</f>
        <v>0</v>
      </c>
      <c r="O44" s="212"/>
      <c r="P44" s="212"/>
      <c r="Q44" s="212">
        <f>P44*10</f>
        <v>0</v>
      </c>
      <c r="R44" s="212"/>
      <c r="S44" s="212"/>
      <c r="T44" s="212">
        <f>S44*10</f>
        <v>0</v>
      </c>
      <c r="U44">
        <f t="shared" si="1"/>
        <v>0</v>
      </c>
    </row>
    <row r="45" ht="28" customHeight="1" spans="1:21">
      <c r="A45" s="214"/>
      <c r="B45" s="215" t="s">
        <v>208</v>
      </c>
      <c r="C45" s="212"/>
      <c r="D45" s="212"/>
      <c r="E45" s="212">
        <f>D45*6</f>
        <v>0</v>
      </c>
      <c r="F45" s="212"/>
      <c r="G45" s="212"/>
      <c r="H45" s="212">
        <f>G45*6</f>
        <v>0</v>
      </c>
      <c r="I45" s="212"/>
      <c r="J45" s="212"/>
      <c r="K45" s="212">
        <f>J45*6</f>
        <v>0</v>
      </c>
      <c r="L45" s="212"/>
      <c r="M45" s="212"/>
      <c r="N45" s="212">
        <f>M45*6</f>
        <v>0</v>
      </c>
      <c r="O45" s="212"/>
      <c r="P45" s="212"/>
      <c r="Q45" s="212">
        <f>P45*6</f>
        <v>0</v>
      </c>
      <c r="R45" s="212"/>
      <c r="S45" s="212"/>
      <c r="T45" s="212">
        <f>S45*6</f>
        <v>0</v>
      </c>
      <c r="U45">
        <f t="shared" si="1"/>
        <v>0</v>
      </c>
    </row>
    <row r="46" s="142" customFormat="1" ht="28" customHeight="1" spans="1:22">
      <c r="A46" s="180" t="s">
        <v>33</v>
      </c>
      <c r="B46" s="182" t="s">
        <v>205</v>
      </c>
      <c r="C46" s="181"/>
      <c r="D46" s="181"/>
      <c r="E46" s="181">
        <f>D46*50</f>
        <v>0</v>
      </c>
      <c r="F46" s="181"/>
      <c r="G46" s="181"/>
      <c r="H46" s="181">
        <f>G46*50</f>
        <v>0</v>
      </c>
      <c r="I46" s="181"/>
      <c r="J46" s="181"/>
      <c r="K46" s="181">
        <f>J46*50</f>
        <v>0</v>
      </c>
      <c r="L46" s="181"/>
      <c r="M46" s="181"/>
      <c r="N46" s="181">
        <f>M46*50</f>
        <v>0</v>
      </c>
      <c r="O46" s="181"/>
      <c r="P46" s="181"/>
      <c r="Q46" s="181">
        <f>P46*50</f>
        <v>0</v>
      </c>
      <c r="R46" s="181"/>
      <c r="S46" s="181"/>
      <c r="T46" s="181">
        <f>S46*50</f>
        <v>0</v>
      </c>
      <c r="U46" s="142">
        <f t="shared" si="1"/>
        <v>0</v>
      </c>
      <c r="V46" s="142">
        <f>U46+U47+U48+U49</f>
        <v>0</v>
      </c>
    </row>
    <row r="47" s="142" customFormat="1" ht="28" customHeight="1" spans="1:21">
      <c r="A47" s="180"/>
      <c r="B47" s="182" t="s">
        <v>206</v>
      </c>
      <c r="C47" s="181"/>
      <c r="D47" s="181"/>
      <c r="E47" s="181">
        <f>D47*20</f>
        <v>0</v>
      </c>
      <c r="F47" s="181"/>
      <c r="G47" s="181"/>
      <c r="H47" s="181">
        <f>G47*20</f>
        <v>0</v>
      </c>
      <c r="I47" s="181"/>
      <c r="J47" s="181"/>
      <c r="K47" s="181">
        <f>J47*20</f>
        <v>0</v>
      </c>
      <c r="L47" s="181"/>
      <c r="M47" s="181"/>
      <c r="N47" s="181">
        <f>M47*20</f>
        <v>0</v>
      </c>
      <c r="O47" s="181"/>
      <c r="P47" s="181"/>
      <c r="Q47" s="181">
        <f>P47*20</f>
        <v>0</v>
      </c>
      <c r="R47" s="181"/>
      <c r="S47" s="181"/>
      <c r="T47" s="181">
        <f>S47*20</f>
        <v>0</v>
      </c>
      <c r="U47" s="142">
        <f t="shared" si="1"/>
        <v>0</v>
      </c>
    </row>
    <row r="48" s="142" customFormat="1" ht="28" customHeight="1" spans="1:21">
      <c r="A48" s="180"/>
      <c r="B48" s="182" t="s">
        <v>207</v>
      </c>
      <c r="C48" s="181"/>
      <c r="D48" s="181"/>
      <c r="E48" s="181">
        <f>D48*10</f>
        <v>0</v>
      </c>
      <c r="F48" s="181"/>
      <c r="G48" s="181"/>
      <c r="H48" s="181">
        <f>G48*10</f>
        <v>0</v>
      </c>
      <c r="I48" s="181"/>
      <c r="J48" s="181"/>
      <c r="K48" s="181">
        <f>J48*10</f>
        <v>0</v>
      </c>
      <c r="L48" s="181"/>
      <c r="M48" s="181"/>
      <c r="N48" s="181">
        <f>M48*10</f>
        <v>0</v>
      </c>
      <c r="O48" s="181"/>
      <c r="P48" s="181"/>
      <c r="Q48" s="181">
        <f>P48*10</f>
        <v>0</v>
      </c>
      <c r="R48" s="181"/>
      <c r="S48" s="181"/>
      <c r="T48" s="181">
        <f>S48*10</f>
        <v>0</v>
      </c>
      <c r="U48" s="142">
        <f t="shared" si="1"/>
        <v>0</v>
      </c>
    </row>
    <row r="49" s="142" customFormat="1" ht="28" customHeight="1" spans="1:21">
      <c r="A49" s="180"/>
      <c r="B49" s="182" t="s">
        <v>208</v>
      </c>
      <c r="C49" s="181"/>
      <c r="D49" s="181"/>
      <c r="E49" s="181">
        <f>D49*6</f>
        <v>0</v>
      </c>
      <c r="F49" s="181"/>
      <c r="G49" s="181"/>
      <c r="H49" s="181">
        <f>G49*6</f>
        <v>0</v>
      </c>
      <c r="I49" s="181"/>
      <c r="J49" s="181"/>
      <c r="K49" s="181">
        <f>J49*6</f>
        <v>0</v>
      </c>
      <c r="L49" s="181"/>
      <c r="M49" s="181"/>
      <c r="N49" s="181">
        <f>M49*6</f>
        <v>0</v>
      </c>
      <c r="O49" s="181"/>
      <c r="P49" s="181"/>
      <c r="Q49" s="181">
        <f>P49*6</f>
        <v>0</v>
      </c>
      <c r="R49" s="181"/>
      <c r="S49" s="181"/>
      <c r="T49" s="181">
        <f>S49*6</f>
        <v>0</v>
      </c>
      <c r="U49" s="142">
        <f t="shared" si="1"/>
        <v>0</v>
      </c>
    </row>
    <row r="50" ht="28" customHeight="1" spans="1:22">
      <c r="A50" s="214" t="s">
        <v>34</v>
      </c>
      <c r="B50" s="215" t="s">
        <v>205</v>
      </c>
      <c r="C50" s="212"/>
      <c r="D50" s="212"/>
      <c r="E50" s="212">
        <f>D50*50</f>
        <v>0</v>
      </c>
      <c r="F50" s="212"/>
      <c r="G50" s="212"/>
      <c r="H50" s="212">
        <f>G50*50</f>
        <v>0</v>
      </c>
      <c r="I50" s="212"/>
      <c r="J50" s="212"/>
      <c r="K50" s="212">
        <f>J50*50</f>
        <v>0</v>
      </c>
      <c r="L50" s="212"/>
      <c r="M50" s="212"/>
      <c r="N50" s="212">
        <f>M50*50</f>
        <v>0</v>
      </c>
      <c r="O50" s="212"/>
      <c r="P50" s="212"/>
      <c r="Q50" s="212">
        <f>P50*50</f>
        <v>0</v>
      </c>
      <c r="R50" s="212"/>
      <c r="S50" s="212"/>
      <c r="T50" s="212">
        <f>S50*50</f>
        <v>0</v>
      </c>
      <c r="U50">
        <f t="shared" si="1"/>
        <v>0</v>
      </c>
      <c r="V50">
        <f>U50+U51+U52+U53</f>
        <v>16</v>
      </c>
    </row>
    <row r="51" ht="28" customHeight="1" spans="1:21">
      <c r="A51" s="214"/>
      <c r="B51" s="215" t="s">
        <v>206</v>
      </c>
      <c r="C51" s="212"/>
      <c r="D51" s="212"/>
      <c r="E51" s="212">
        <f>D51*20</f>
        <v>0</v>
      </c>
      <c r="F51" s="212"/>
      <c r="G51" s="212"/>
      <c r="H51" s="212">
        <f>G51*20</f>
        <v>0</v>
      </c>
      <c r="I51" s="212"/>
      <c r="J51" s="212"/>
      <c r="K51" s="212">
        <f>J51*20</f>
        <v>0</v>
      </c>
      <c r="L51" s="212"/>
      <c r="M51" s="212"/>
      <c r="N51" s="212">
        <f>M51*20</f>
        <v>0</v>
      </c>
      <c r="O51" s="212"/>
      <c r="P51" s="212"/>
      <c r="Q51" s="212">
        <f>P51*20</f>
        <v>0</v>
      </c>
      <c r="R51" s="212"/>
      <c r="S51" s="212"/>
      <c r="T51" s="212">
        <f>S51*20</f>
        <v>0</v>
      </c>
      <c r="U51">
        <f t="shared" si="1"/>
        <v>0</v>
      </c>
    </row>
    <row r="52" ht="28" customHeight="1" spans="1:21">
      <c r="A52" s="214"/>
      <c r="B52" s="215" t="s">
        <v>207</v>
      </c>
      <c r="C52" s="212"/>
      <c r="D52" s="212"/>
      <c r="E52" s="212">
        <f>D52*10</f>
        <v>0</v>
      </c>
      <c r="F52" s="212"/>
      <c r="G52" s="212"/>
      <c r="H52" s="212">
        <f>G52*10</f>
        <v>0</v>
      </c>
      <c r="I52" s="212"/>
      <c r="J52" s="212"/>
      <c r="K52" s="212">
        <f>J52*10</f>
        <v>0</v>
      </c>
      <c r="L52" s="216" t="s">
        <v>211</v>
      </c>
      <c r="M52" s="212">
        <v>1</v>
      </c>
      <c r="N52" s="212">
        <f>M52*10</f>
        <v>10</v>
      </c>
      <c r="O52" s="212"/>
      <c r="P52" s="212"/>
      <c r="Q52" s="212">
        <f>P52*10</f>
        <v>0</v>
      </c>
      <c r="R52" s="212"/>
      <c r="S52" s="212"/>
      <c r="T52" s="212">
        <f>S52*10</f>
        <v>0</v>
      </c>
      <c r="U52">
        <f t="shared" si="1"/>
        <v>10</v>
      </c>
    </row>
    <row r="53" ht="28" customHeight="1" spans="1:21">
      <c r="A53" s="214"/>
      <c r="B53" s="215" t="s">
        <v>208</v>
      </c>
      <c r="C53" s="212"/>
      <c r="D53" s="212"/>
      <c r="E53" s="212">
        <f>D53*6</f>
        <v>0</v>
      </c>
      <c r="F53" s="212"/>
      <c r="G53" s="212"/>
      <c r="H53" s="212">
        <f>G53*6</f>
        <v>0</v>
      </c>
      <c r="I53" s="212"/>
      <c r="J53" s="212"/>
      <c r="K53" s="212">
        <f>J53*6</f>
        <v>0</v>
      </c>
      <c r="L53" s="216" t="s">
        <v>212</v>
      </c>
      <c r="M53" s="212">
        <v>1</v>
      </c>
      <c r="N53" s="212">
        <f>M53*6</f>
        <v>6</v>
      </c>
      <c r="O53" s="212"/>
      <c r="P53" s="212"/>
      <c r="Q53" s="212">
        <f>P53*6</f>
        <v>0</v>
      </c>
      <c r="R53" s="212"/>
      <c r="S53" s="212"/>
      <c r="T53" s="212">
        <f>S53*6</f>
        <v>0</v>
      </c>
      <c r="U53">
        <f t="shared" si="1"/>
        <v>6</v>
      </c>
    </row>
    <row r="54" ht="28" customHeight="1" spans="1:22">
      <c r="A54" s="214" t="s">
        <v>35</v>
      </c>
      <c r="B54" s="215" t="s">
        <v>205</v>
      </c>
      <c r="C54" s="212"/>
      <c r="D54" s="212"/>
      <c r="E54" s="212">
        <f>D54*50</f>
        <v>0</v>
      </c>
      <c r="F54" s="212"/>
      <c r="G54" s="212"/>
      <c r="H54" s="212">
        <f>G54*50</f>
        <v>0</v>
      </c>
      <c r="I54" s="212"/>
      <c r="J54" s="212"/>
      <c r="K54" s="212">
        <f>J54*50</f>
        <v>0</v>
      </c>
      <c r="L54" s="212"/>
      <c r="M54" s="212"/>
      <c r="N54" s="212">
        <f>M54*50</f>
        <v>0</v>
      </c>
      <c r="O54" s="212"/>
      <c r="P54" s="212"/>
      <c r="Q54" s="212">
        <f>P54*50</f>
        <v>0</v>
      </c>
      <c r="R54" s="212"/>
      <c r="S54" s="212"/>
      <c r="T54" s="212">
        <f>S54*50</f>
        <v>0</v>
      </c>
      <c r="U54">
        <f t="shared" si="1"/>
        <v>0</v>
      </c>
      <c r="V54">
        <f>U54+U55+U56+U57</f>
        <v>0</v>
      </c>
    </row>
    <row r="55" ht="28" customHeight="1" spans="1:21">
      <c r="A55" s="214"/>
      <c r="B55" s="215" t="s">
        <v>206</v>
      </c>
      <c r="C55" s="212"/>
      <c r="D55" s="212"/>
      <c r="E55" s="212">
        <f>D55*20</f>
        <v>0</v>
      </c>
      <c r="F55" s="212"/>
      <c r="G55" s="212"/>
      <c r="H55" s="212">
        <f>G55*20</f>
        <v>0</v>
      </c>
      <c r="I55" s="212"/>
      <c r="J55" s="212"/>
      <c r="K55" s="212">
        <f>J55*20</f>
        <v>0</v>
      </c>
      <c r="L55" s="212"/>
      <c r="M55" s="212"/>
      <c r="N55" s="212">
        <f>M55*20</f>
        <v>0</v>
      </c>
      <c r="O55" s="212"/>
      <c r="P55" s="212"/>
      <c r="Q55" s="212">
        <f>P55*20</f>
        <v>0</v>
      </c>
      <c r="R55" s="212"/>
      <c r="S55" s="212"/>
      <c r="T55" s="212">
        <f>S55*20</f>
        <v>0</v>
      </c>
      <c r="U55">
        <f t="shared" si="1"/>
        <v>0</v>
      </c>
    </row>
    <row r="56" ht="28" customHeight="1" spans="1:21">
      <c r="A56" s="214"/>
      <c r="B56" s="215" t="s">
        <v>207</v>
      </c>
      <c r="C56" s="212"/>
      <c r="D56" s="212"/>
      <c r="E56" s="212">
        <f>D56*10</f>
        <v>0</v>
      </c>
      <c r="F56" s="212"/>
      <c r="G56" s="212"/>
      <c r="H56" s="212">
        <f>G56*10</f>
        <v>0</v>
      </c>
      <c r="I56" s="212"/>
      <c r="J56" s="212"/>
      <c r="K56" s="212">
        <f>J56*10</f>
        <v>0</v>
      </c>
      <c r="L56" s="212"/>
      <c r="M56" s="212"/>
      <c r="N56" s="212">
        <f>M56*10</f>
        <v>0</v>
      </c>
      <c r="O56" s="212"/>
      <c r="P56" s="212"/>
      <c r="Q56" s="212">
        <f>P56*10</f>
        <v>0</v>
      </c>
      <c r="R56" s="212"/>
      <c r="S56" s="212"/>
      <c r="T56" s="212">
        <f>S56*10</f>
        <v>0</v>
      </c>
      <c r="U56">
        <f t="shared" si="1"/>
        <v>0</v>
      </c>
    </row>
    <row r="57" ht="28" customHeight="1" spans="1:21">
      <c r="A57" s="214"/>
      <c r="B57" s="215" t="s">
        <v>208</v>
      </c>
      <c r="C57" s="212"/>
      <c r="D57" s="212"/>
      <c r="E57" s="212">
        <f>D57*6</f>
        <v>0</v>
      </c>
      <c r="F57" s="212"/>
      <c r="G57" s="212"/>
      <c r="H57" s="212">
        <f>G57*6</f>
        <v>0</v>
      </c>
      <c r="I57" s="212"/>
      <c r="J57" s="212"/>
      <c r="K57" s="212">
        <f>J57*6</f>
        <v>0</v>
      </c>
      <c r="L57" s="212"/>
      <c r="M57" s="212"/>
      <c r="N57" s="212">
        <f>M57*6</f>
        <v>0</v>
      </c>
      <c r="O57" s="212"/>
      <c r="P57" s="212"/>
      <c r="Q57" s="212">
        <f>P57*6</f>
        <v>0</v>
      </c>
      <c r="R57" s="212"/>
      <c r="S57" s="212"/>
      <c r="T57" s="212">
        <f>S57*6</f>
        <v>0</v>
      </c>
      <c r="U57">
        <f t="shared" si="1"/>
        <v>0</v>
      </c>
    </row>
    <row r="58" ht="28" customHeight="1" spans="1:22">
      <c r="A58" s="214" t="s">
        <v>36</v>
      </c>
      <c r="B58" s="215" t="s">
        <v>205</v>
      </c>
      <c r="C58" s="212"/>
      <c r="D58" s="212"/>
      <c r="E58" s="212">
        <f>D58*50</f>
        <v>0</v>
      </c>
      <c r="F58" s="212"/>
      <c r="G58" s="212"/>
      <c r="H58" s="212">
        <f>G58*50</f>
        <v>0</v>
      </c>
      <c r="I58" s="212"/>
      <c r="J58" s="212"/>
      <c r="K58" s="212">
        <f>J58*50</f>
        <v>0</v>
      </c>
      <c r="L58" s="212"/>
      <c r="M58" s="212"/>
      <c r="N58" s="212">
        <f>M58*50</f>
        <v>0</v>
      </c>
      <c r="O58" s="212"/>
      <c r="P58" s="212"/>
      <c r="Q58" s="212">
        <f>P58*50</f>
        <v>0</v>
      </c>
      <c r="R58" s="212"/>
      <c r="S58" s="212"/>
      <c r="T58" s="212">
        <f>S58*50</f>
        <v>0</v>
      </c>
      <c r="U58">
        <f t="shared" si="1"/>
        <v>0</v>
      </c>
      <c r="V58">
        <f>U58+U59+U60+U61</f>
        <v>0</v>
      </c>
    </row>
    <row r="59" ht="28" customHeight="1" spans="1:21">
      <c r="A59" s="214"/>
      <c r="B59" s="215" t="s">
        <v>206</v>
      </c>
      <c r="C59" s="212"/>
      <c r="D59" s="212"/>
      <c r="E59" s="212">
        <f>D59*20</f>
        <v>0</v>
      </c>
      <c r="F59" s="212"/>
      <c r="G59" s="212"/>
      <c r="H59" s="212">
        <f>G59*20</f>
        <v>0</v>
      </c>
      <c r="I59" s="212"/>
      <c r="J59" s="212"/>
      <c r="K59" s="212">
        <f>J59*20</f>
        <v>0</v>
      </c>
      <c r="L59" s="212"/>
      <c r="M59" s="212"/>
      <c r="N59" s="212">
        <f>M59*20</f>
        <v>0</v>
      </c>
      <c r="O59" s="212"/>
      <c r="P59" s="212"/>
      <c r="Q59" s="212">
        <f>P59*20</f>
        <v>0</v>
      </c>
      <c r="R59" s="212"/>
      <c r="S59" s="212"/>
      <c r="T59" s="212">
        <f>S59*20</f>
        <v>0</v>
      </c>
      <c r="U59">
        <f t="shared" si="1"/>
        <v>0</v>
      </c>
    </row>
    <row r="60" ht="28" customHeight="1" spans="1:21">
      <c r="A60" s="214"/>
      <c r="B60" s="215" t="s">
        <v>207</v>
      </c>
      <c r="C60" s="212"/>
      <c r="D60" s="212"/>
      <c r="E60" s="212">
        <f>D60*10</f>
        <v>0</v>
      </c>
      <c r="F60" s="212"/>
      <c r="G60" s="212"/>
      <c r="H60" s="212">
        <f>G60*10</f>
        <v>0</v>
      </c>
      <c r="I60" s="212"/>
      <c r="J60" s="212"/>
      <c r="K60" s="212">
        <f>J60*10</f>
        <v>0</v>
      </c>
      <c r="L60" s="212"/>
      <c r="M60" s="212"/>
      <c r="N60" s="212">
        <f>M60*10</f>
        <v>0</v>
      </c>
      <c r="O60" s="212"/>
      <c r="P60" s="212"/>
      <c r="Q60" s="212">
        <f>P60*10</f>
        <v>0</v>
      </c>
      <c r="R60" s="212"/>
      <c r="S60" s="212"/>
      <c r="T60" s="212">
        <f>S60*10</f>
        <v>0</v>
      </c>
      <c r="U60">
        <f t="shared" si="1"/>
        <v>0</v>
      </c>
    </row>
    <row r="61" ht="28" customHeight="1" spans="1:21">
      <c r="A61" s="214"/>
      <c r="B61" s="215" t="s">
        <v>208</v>
      </c>
      <c r="C61" s="212"/>
      <c r="D61" s="212"/>
      <c r="E61" s="212">
        <f>D61*6</f>
        <v>0</v>
      </c>
      <c r="F61" s="212"/>
      <c r="G61" s="212"/>
      <c r="H61" s="212">
        <f>G61*6</f>
        <v>0</v>
      </c>
      <c r="I61" s="212"/>
      <c r="J61" s="212"/>
      <c r="K61" s="212">
        <f>J61*6</f>
        <v>0</v>
      </c>
      <c r="L61" s="212"/>
      <c r="M61" s="212"/>
      <c r="N61" s="212">
        <f>M61*6</f>
        <v>0</v>
      </c>
      <c r="O61" s="212"/>
      <c r="P61" s="212"/>
      <c r="Q61" s="212">
        <f>P61*6</f>
        <v>0</v>
      </c>
      <c r="R61" s="212"/>
      <c r="S61" s="212"/>
      <c r="T61" s="212">
        <f>S61*6</f>
        <v>0</v>
      </c>
      <c r="U61">
        <f t="shared" si="1"/>
        <v>0</v>
      </c>
    </row>
    <row r="62" s="142" customFormat="1" ht="28" customHeight="1" spans="1:22">
      <c r="A62" s="180" t="s">
        <v>37</v>
      </c>
      <c r="B62" s="182" t="s">
        <v>205</v>
      </c>
      <c r="C62" s="181"/>
      <c r="D62" s="181"/>
      <c r="E62" s="181">
        <f>D62*50</f>
        <v>0</v>
      </c>
      <c r="F62" s="181"/>
      <c r="G62" s="181"/>
      <c r="H62" s="181">
        <f>G62*50</f>
        <v>0</v>
      </c>
      <c r="I62" s="181"/>
      <c r="J62" s="181"/>
      <c r="K62" s="181">
        <f>J62*50</f>
        <v>0</v>
      </c>
      <c r="L62" s="181"/>
      <c r="M62" s="181"/>
      <c r="N62" s="181">
        <f>M62*50</f>
        <v>0</v>
      </c>
      <c r="O62" s="181"/>
      <c r="P62" s="181"/>
      <c r="Q62" s="181">
        <f>P62*50</f>
        <v>0</v>
      </c>
      <c r="R62" s="181"/>
      <c r="S62" s="181"/>
      <c r="T62" s="181">
        <f>S62*50</f>
        <v>0</v>
      </c>
      <c r="U62" s="142">
        <f t="shared" si="1"/>
        <v>0</v>
      </c>
      <c r="V62" s="142">
        <f>U62+U63+U64+U65</f>
        <v>0</v>
      </c>
    </row>
    <row r="63" s="142" customFormat="1" ht="28" customHeight="1" spans="1:21">
      <c r="A63" s="180"/>
      <c r="B63" s="182" t="s">
        <v>206</v>
      </c>
      <c r="C63" s="181"/>
      <c r="D63" s="181"/>
      <c r="E63" s="181">
        <f>D63*20</f>
        <v>0</v>
      </c>
      <c r="F63" s="181"/>
      <c r="G63" s="181"/>
      <c r="H63" s="181">
        <f>G63*20</f>
        <v>0</v>
      </c>
      <c r="I63" s="181"/>
      <c r="J63" s="181"/>
      <c r="K63" s="181">
        <f>J63*20</f>
        <v>0</v>
      </c>
      <c r="L63" s="181"/>
      <c r="M63" s="181"/>
      <c r="N63" s="181">
        <f>M63*20</f>
        <v>0</v>
      </c>
      <c r="O63" s="181"/>
      <c r="P63" s="181"/>
      <c r="Q63" s="181">
        <f>P63*20</f>
        <v>0</v>
      </c>
      <c r="R63" s="181"/>
      <c r="S63" s="181"/>
      <c r="T63" s="181">
        <f>S63*20</f>
        <v>0</v>
      </c>
      <c r="U63" s="142">
        <f t="shared" si="1"/>
        <v>0</v>
      </c>
    </row>
    <row r="64" s="142" customFormat="1" ht="28" customHeight="1" spans="1:21">
      <c r="A64" s="180"/>
      <c r="B64" s="182" t="s">
        <v>207</v>
      </c>
      <c r="C64" s="181"/>
      <c r="D64" s="181"/>
      <c r="E64" s="181">
        <f>D64*10</f>
        <v>0</v>
      </c>
      <c r="F64" s="181"/>
      <c r="G64" s="181"/>
      <c r="H64" s="181">
        <f>G64*10</f>
        <v>0</v>
      </c>
      <c r="I64" s="181"/>
      <c r="J64" s="181"/>
      <c r="K64" s="181">
        <f>J64*10</f>
        <v>0</v>
      </c>
      <c r="L64" s="181"/>
      <c r="M64" s="181"/>
      <c r="N64" s="181">
        <f>M64*10</f>
        <v>0</v>
      </c>
      <c r="O64" s="181"/>
      <c r="P64" s="181"/>
      <c r="Q64" s="181">
        <f>P64*10</f>
        <v>0</v>
      </c>
      <c r="R64" s="181"/>
      <c r="S64" s="181"/>
      <c r="T64" s="181">
        <f>S64*10</f>
        <v>0</v>
      </c>
      <c r="U64" s="142">
        <f t="shared" si="1"/>
        <v>0</v>
      </c>
    </row>
    <row r="65" s="142" customFormat="1" ht="28" customHeight="1" spans="1:21">
      <c r="A65" s="180"/>
      <c r="B65" s="182" t="s">
        <v>208</v>
      </c>
      <c r="C65" s="181"/>
      <c r="D65" s="181"/>
      <c r="E65" s="181">
        <f>D65*6</f>
        <v>0</v>
      </c>
      <c r="F65" s="181"/>
      <c r="G65" s="181"/>
      <c r="H65" s="181">
        <f>G65*6</f>
        <v>0</v>
      </c>
      <c r="I65" s="181"/>
      <c r="J65" s="181"/>
      <c r="K65" s="181">
        <f>J65*6</f>
        <v>0</v>
      </c>
      <c r="L65" s="181"/>
      <c r="M65" s="181"/>
      <c r="N65" s="181">
        <f>M65*6</f>
        <v>0</v>
      </c>
      <c r="O65" s="181"/>
      <c r="P65" s="181"/>
      <c r="Q65" s="181">
        <f>P65*6</f>
        <v>0</v>
      </c>
      <c r="R65" s="181"/>
      <c r="S65" s="181"/>
      <c r="T65" s="181">
        <f>S65*6</f>
        <v>0</v>
      </c>
      <c r="U65" s="142">
        <f t="shared" si="1"/>
        <v>0</v>
      </c>
    </row>
    <row r="66" ht="28" customHeight="1" spans="1:22">
      <c r="A66" s="214" t="s">
        <v>38</v>
      </c>
      <c r="B66" s="215" t="s">
        <v>205</v>
      </c>
      <c r="C66" s="212"/>
      <c r="D66" s="212"/>
      <c r="E66" s="212">
        <f>D66*50</f>
        <v>0</v>
      </c>
      <c r="F66" s="212"/>
      <c r="G66" s="212"/>
      <c r="H66" s="212">
        <f>G66*50</f>
        <v>0</v>
      </c>
      <c r="I66" s="212"/>
      <c r="J66" s="212"/>
      <c r="K66" s="212">
        <f>J66*50</f>
        <v>0</v>
      </c>
      <c r="L66" s="212"/>
      <c r="M66" s="212"/>
      <c r="N66" s="212">
        <f>M66*50</f>
        <v>0</v>
      </c>
      <c r="O66" s="212"/>
      <c r="P66" s="212"/>
      <c r="Q66" s="212">
        <f>P66*50</f>
        <v>0</v>
      </c>
      <c r="R66" s="212"/>
      <c r="S66" s="212"/>
      <c r="T66" s="212">
        <f>S66*50</f>
        <v>0</v>
      </c>
      <c r="U66">
        <f t="shared" si="1"/>
        <v>0</v>
      </c>
      <c r="V66">
        <f>U66+U67+U68+U69</f>
        <v>0</v>
      </c>
    </row>
    <row r="67" ht="28" customHeight="1" spans="1:21">
      <c r="A67" s="214"/>
      <c r="B67" s="215" t="s">
        <v>206</v>
      </c>
      <c r="C67" s="212"/>
      <c r="D67" s="212"/>
      <c r="E67" s="212">
        <f>D67*20</f>
        <v>0</v>
      </c>
      <c r="F67" s="212"/>
      <c r="G67" s="212"/>
      <c r="H67" s="212">
        <f>G67*20</f>
        <v>0</v>
      </c>
      <c r="I67" s="212"/>
      <c r="J67" s="212"/>
      <c r="K67" s="212">
        <f>J67*20</f>
        <v>0</v>
      </c>
      <c r="L67" s="212"/>
      <c r="M67" s="212"/>
      <c r="N67" s="212">
        <f>M67*20</f>
        <v>0</v>
      </c>
      <c r="O67" s="212"/>
      <c r="P67" s="212"/>
      <c r="Q67" s="212">
        <f>P67*20</f>
        <v>0</v>
      </c>
      <c r="R67" s="212"/>
      <c r="S67" s="212"/>
      <c r="T67" s="212">
        <f>S67*20</f>
        <v>0</v>
      </c>
      <c r="U67">
        <f t="shared" si="1"/>
        <v>0</v>
      </c>
    </row>
    <row r="68" ht="28" customHeight="1" spans="1:21">
      <c r="A68" s="214"/>
      <c r="B68" s="215" t="s">
        <v>207</v>
      </c>
      <c r="C68" s="212"/>
      <c r="D68" s="212"/>
      <c r="E68" s="212">
        <f>D68*10</f>
        <v>0</v>
      </c>
      <c r="F68" s="212"/>
      <c r="G68" s="212"/>
      <c r="H68" s="212">
        <f>G68*10</f>
        <v>0</v>
      </c>
      <c r="I68" s="212"/>
      <c r="J68" s="212"/>
      <c r="K68" s="212">
        <f>J68*10</f>
        <v>0</v>
      </c>
      <c r="L68" s="212"/>
      <c r="M68" s="212"/>
      <c r="N68" s="212">
        <f>M68*10</f>
        <v>0</v>
      </c>
      <c r="O68" s="212"/>
      <c r="P68" s="212"/>
      <c r="Q68" s="212">
        <f>P68*10</f>
        <v>0</v>
      </c>
      <c r="R68" s="212"/>
      <c r="S68" s="212"/>
      <c r="T68" s="212">
        <f>S68*10</f>
        <v>0</v>
      </c>
      <c r="U68">
        <f t="shared" si="1"/>
        <v>0</v>
      </c>
    </row>
    <row r="69" ht="28" customHeight="1" spans="1:21">
      <c r="A69" s="214"/>
      <c r="B69" s="215" t="s">
        <v>208</v>
      </c>
      <c r="C69" s="212"/>
      <c r="D69" s="212"/>
      <c r="E69" s="212">
        <f>D69*6</f>
        <v>0</v>
      </c>
      <c r="F69" s="212"/>
      <c r="G69" s="212"/>
      <c r="H69" s="212">
        <f>G69*6</f>
        <v>0</v>
      </c>
      <c r="I69" s="212"/>
      <c r="J69" s="212"/>
      <c r="K69" s="212">
        <f>J69*6</f>
        <v>0</v>
      </c>
      <c r="L69" s="212"/>
      <c r="M69" s="212"/>
      <c r="N69" s="212">
        <f>M69*6</f>
        <v>0</v>
      </c>
      <c r="O69" s="212"/>
      <c r="P69" s="212"/>
      <c r="Q69" s="212">
        <f>P69*6</f>
        <v>0</v>
      </c>
      <c r="R69" s="212"/>
      <c r="S69" s="212"/>
      <c r="T69" s="212">
        <f>S69*6</f>
        <v>0</v>
      </c>
      <c r="U69">
        <f t="shared" si="1"/>
        <v>0</v>
      </c>
    </row>
    <row r="70" ht="28" customHeight="1" spans="1:22">
      <c r="A70" s="214" t="s">
        <v>39</v>
      </c>
      <c r="B70" s="215" t="s">
        <v>205</v>
      </c>
      <c r="C70" s="212"/>
      <c r="D70" s="212"/>
      <c r="E70" s="212">
        <f>D70*50</f>
        <v>0</v>
      </c>
      <c r="F70" s="212"/>
      <c r="G70" s="212"/>
      <c r="H70" s="212">
        <f>G70*50</f>
        <v>0</v>
      </c>
      <c r="I70" s="212"/>
      <c r="J70" s="212"/>
      <c r="K70" s="212">
        <f>J70*50</f>
        <v>0</v>
      </c>
      <c r="L70" s="212"/>
      <c r="M70" s="212"/>
      <c r="N70" s="212">
        <f>M70*50</f>
        <v>0</v>
      </c>
      <c r="O70" s="212"/>
      <c r="P70" s="212"/>
      <c r="Q70" s="212">
        <f>P70*50</f>
        <v>0</v>
      </c>
      <c r="R70" s="212"/>
      <c r="S70" s="212"/>
      <c r="T70" s="212">
        <f>S70*50</f>
        <v>0</v>
      </c>
      <c r="U70">
        <f t="shared" si="1"/>
        <v>0</v>
      </c>
      <c r="V70">
        <f>U70+U71+U72+U73</f>
        <v>0</v>
      </c>
    </row>
    <row r="71" ht="28" customHeight="1" spans="1:21">
      <c r="A71" s="214"/>
      <c r="B71" s="215" t="s">
        <v>206</v>
      </c>
      <c r="C71" s="212"/>
      <c r="D71" s="212"/>
      <c r="E71" s="212">
        <f>D71*20</f>
        <v>0</v>
      </c>
      <c r="F71" s="212"/>
      <c r="G71" s="212"/>
      <c r="H71" s="212">
        <f>G71*20</f>
        <v>0</v>
      </c>
      <c r="I71" s="212"/>
      <c r="J71" s="212"/>
      <c r="K71" s="212">
        <f>J71*20</f>
        <v>0</v>
      </c>
      <c r="L71" s="212"/>
      <c r="M71" s="212"/>
      <c r="N71" s="212">
        <f>M71*20</f>
        <v>0</v>
      </c>
      <c r="O71" s="212"/>
      <c r="P71" s="212"/>
      <c r="Q71" s="212">
        <f>P71*20</f>
        <v>0</v>
      </c>
      <c r="R71" s="212"/>
      <c r="S71" s="212"/>
      <c r="T71" s="212">
        <f>S71*20</f>
        <v>0</v>
      </c>
      <c r="U71">
        <f t="shared" si="1"/>
        <v>0</v>
      </c>
    </row>
    <row r="72" ht="28" customHeight="1" spans="1:21">
      <c r="A72" s="214"/>
      <c r="B72" s="215" t="s">
        <v>207</v>
      </c>
      <c r="C72" s="212"/>
      <c r="D72" s="212"/>
      <c r="E72" s="212">
        <f>D72*10</f>
        <v>0</v>
      </c>
      <c r="F72" s="212"/>
      <c r="G72" s="212"/>
      <c r="H72" s="212">
        <f>G72*10</f>
        <v>0</v>
      </c>
      <c r="I72" s="212"/>
      <c r="J72" s="212"/>
      <c r="K72" s="212">
        <f>J72*10</f>
        <v>0</v>
      </c>
      <c r="L72" s="212"/>
      <c r="M72" s="212"/>
      <c r="N72" s="212">
        <f>M72*10</f>
        <v>0</v>
      </c>
      <c r="O72" s="212"/>
      <c r="P72" s="212"/>
      <c r="Q72" s="212">
        <f>P72*10</f>
        <v>0</v>
      </c>
      <c r="R72" s="212"/>
      <c r="S72" s="212"/>
      <c r="T72" s="212">
        <f>S72*10</f>
        <v>0</v>
      </c>
      <c r="U72">
        <f t="shared" si="1"/>
        <v>0</v>
      </c>
    </row>
    <row r="73" ht="28" customHeight="1" spans="1:21">
      <c r="A73" s="214"/>
      <c r="B73" s="215" t="s">
        <v>208</v>
      </c>
      <c r="C73" s="212"/>
      <c r="D73" s="212"/>
      <c r="E73" s="212">
        <f>D73*6</f>
        <v>0</v>
      </c>
      <c r="F73" s="212"/>
      <c r="G73" s="212"/>
      <c r="H73" s="212">
        <f>G73*6</f>
        <v>0</v>
      </c>
      <c r="I73" s="212"/>
      <c r="J73" s="212"/>
      <c r="K73" s="212">
        <f>J73*6</f>
        <v>0</v>
      </c>
      <c r="L73" s="212"/>
      <c r="M73" s="212"/>
      <c r="N73" s="212">
        <f>M73*6</f>
        <v>0</v>
      </c>
      <c r="O73" s="212"/>
      <c r="P73" s="212"/>
      <c r="Q73" s="212">
        <f>P73*6</f>
        <v>0</v>
      </c>
      <c r="R73" s="212"/>
      <c r="S73" s="212"/>
      <c r="T73" s="212">
        <f>S73*6</f>
        <v>0</v>
      </c>
      <c r="U73">
        <f t="shared" si="1"/>
        <v>0</v>
      </c>
    </row>
    <row r="74" ht="17.4" spans="1:22">
      <c r="A74" s="218" t="s">
        <v>40</v>
      </c>
      <c r="B74" s="215" t="s">
        <v>205</v>
      </c>
      <c r="E74" s="212">
        <f>D74*50</f>
        <v>0</v>
      </c>
      <c r="H74" s="212">
        <f>G74*50</f>
        <v>0</v>
      </c>
      <c r="K74" s="212">
        <f>J74*50</f>
        <v>0</v>
      </c>
      <c r="N74" s="212">
        <f>M74*50</f>
        <v>0</v>
      </c>
      <c r="Q74" s="212">
        <f>P74*50</f>
        <v>0</v>
      </c>
      <c r="T74" s="212">
        <f>S74*50</f>
        <v>0</v>
      </c>
      <c r="U74">
        <f t="shared" ref="U74:U89" si="2">E74+H74+K74+N74+Q74+T74</f>
        <v>0</v>
      </c>
      <c r="V74">
        <f>U74+U75+U76+U77</f>
        <v>0</v>
      </c>
    </row>
    <row r="75" ht="17.4" spans="1:21">
      <c r="A75" s="219"/>
      <c r="B75" s="215" t="s">
        <v>206</v>
      </c>
      <c r="E75" s="212">
        <f>D75*20</f>
        <v>0</v>
      </c>
      <c r="H75" s="212">
        <f>G75*20</f>
        <v>0</v>
      </c>
      <c r="K75" s="212">
        <f>J75*20</f>
        <v>0</v>
      </c>
      <c r="N75" s="212">
        <f>M75*20</f>
        <v>0</v>
      </c>
      <c r="Q75" s="212">
        <f>P75*20</f>
        <v>0</v>
      </c>
      <c r="T75" s="212">
        <f>S75*20</f>
        <v>0</v>
      </c>
      <c r="U75">
        <f t="shared" si="2"/>
        <v>0</v>
      </c>
    </row>
    <row r="76" ht="17.4" spans="1:21">
      <c r="A76" s="219"/>
      <c r="B76" s="215" t="s">
        <v>207</v>
      </c>
      <c r="E76" s="212">
        <f>D76*10</f>
        <v>0</v>
      </c>
      <c r="H76" s="212">
        <f>G76*10</f>
        <v>0</v>
      </c>
      <c r="K76" s="212">
        <f>J76*10</f>
        <v>0</v>
      </c>
      <c r="N76" s="212">
        <f>M76*10</f>
        <v>0</v>
      </c>
      <c r="Q76" s="212">
        <f>P76*10</f>
        <v>0</v>
      </c>
      <c r="T76" s="212">
        <f>S76*10</f>
        <v>0</v>
      </c>
      <c r="U76">
        <f t="shared" si="2"/>
        <v>0</v>
      </c>
    </row>
    <row r="77" ht="17.4" spans="1:21">
      <c r="A77" s="219"/>
      <c r="B77" s="215" t="s">
        <v>208</v>
      </c>
      <c r="E77" s="212">
        <f>D77*6</f>
        <v>0</v>
      </c>
      <c r="H77" s="212">
        <f>G77*6</f>
        <v>0</v>
      </c>
      <c r="K77" s="212">
        <f>J77*6</f>
        <v>0</v>
      </c>
      <c r="N77" s="212">
        <f>M77*6</f>
        <v>0</v>
      </c>
      <c r="Q77" s="212">
        <f>P77*6</f>
        <v>0</v>
      </c>
      <c r="T77" s="212">
        <f>S77*6</f>
        <v>0</v>
      </c>
      <c r="U77">
        <f t="shared" si="2"/>
        <v>0</v>
      </c>
    </row>
    <row r="78" ht="17.4" spans="1:22">
      <c r="A78" s="218" t="s">
        <v>41</v>
      </c>
      <c r="B78" s="215" t="s">
        <v>205</v>
      </c>
      <c r="E78" s="212">
        <f>D78*50</f>
        <v>0</v>
      </c>
      <c r="H78" s="212">
        <f>G78*50</f>
        <v>0</v>
      </c>
      <c r="K78" s="212">
        <f>J78*50</f>
        <v>0</v>
      </c>
      <c r="N78" s="212">
        <f>M78*50</f>
        <v>0</v>
      </c>
      <c r="Q78" s="212">
        <f>P78*50</f>
        <v>0</v>
      </c>
      <c r="T78" s="212">
        <f>S78*50</f>
        <v>0</v>
      </c>
      <c r="U78">
        <f t="shared" si="2"/>
        <v>0</v>
      </c>
      <c r="V78">
        <f>U78+U79+U80+U81</f>
        <v>0</v>
      </c>
    </row>
    <row r="79" ht="17.4" spans="1:21">
      <c r="A79" s="219"/>
      <c r="B79" s="215" t="s">
        <v>206</v>
      </c>
      <c r="E79" s="212">
        <f>D79*20</f>
        <v>0</v>
      </c>
      <c r="H79" s="212">
        <f>G79*20</f>
        <v>0</v>
      </c>
      <c r="K79" s="212">
        <f>J79*20</f>
        <v>0</v>
      </c>
      <c r="N79" s="212">
        <f>M79*20</f>
        <v>0</v>
      </c>
      <c r="Q79" s="212">
        <f>P79*20</f>
        <v>0</v>
      </c>
      <c r="T79" s="212">
        <f>S79*20</f>
        <v>0</v>
      </c>
      <c r="U79">
        <f t="shared" si="2"/>
        <v>0</v>
      </c>
    </row>
    <row r="80" ht="17.4" spans="1:21">
      <c r="A80" s="219"/>
      <c r="B80" s="215" t="s">
        <v>207</v>
      </c>
      <c r="E80" s="212">
        <f>D80*10</f>
        <v>0</v>
      </c>
      <c r="H80" s="212">
        <f>G80*10</f>
        <v>0</v>
      </c>
      <c r="K80" s="212">
        <f>J80*10</f>
        <v>0</v>
      </c>
      <c r="N80" s="212">
        <f>M80*10</f>
        <v>0</v>
      </c>
      <c r="Q80" s="212">
        <f>P80*10</f>
        <v>0</v>
      </c>
      <c r="T80" s="212">
        <f>S80*10</f>
        <v>0</v>
      </c>
      <c r="U80">
        <f t="shared" si="2"/>
        <v>0</v>
      </c>
    </row>
    <row r="81" ht="17.4" spans="1:21">
      <c r="A81" s="219"/>
      <c r="B81" s="215" t="s">
        <v>208</v>
      </c>
      <c r="E81" s="212">
        <f>D81*6</f>
        <v>0</v>
      </c>
      <c r="H81" s="212">
        <f>G81*6</f>
        <v>0</v>
      </c>
      <c r="K81" s="212">
        <f>J81*6</f>
        <v>0</v>
      </c>
      <c r="N81" s="212">
        <f>M81*6</f>
        <v>0</v>
      </c>
      <c r="Q81" s="212">
        <f>P81*6</f>
        <v>0</v>
      </c>
      <c r="T81" s="212">
        <f>S81*6</f>
        <v>0</v>
      </c>
      <c r="U81">
        <f t="shared" si="2"/>
        <v>0</v>
      </c>
    </row>
    <row r="82" ht="17.4" spans="1:22">
      <c r="A82" s="218" t="s">
        <v>42</v>
      </c>
      <c r="B82" s="215" t="s">
        <v>205</v>
      </c>
      <c r="E82" s="212">
        <f>D82*50</f>
        <v>0</v>
      </c>
      <c r="H82" s="212">
        <f>G82*50</f>
        <v>0</v>
      </c>
      <c r="K82" s="212">
        <f>J82*50</f>
        <v>0</v>
      </c>
      <c r="N82" s="212">
        <f>M82*50</f>
        <v>0</v>
      </c>
      <c r="Q82" s="212">
        <f>P82*50</f>
        <v>0</v>
      </c>
      <c r="T82" s="212">
        <f>S82*50</f>
        <v>0</v>
      </c>
      <c r="U82">
        <f t="shared" si="2"/>
        <v>0</v>
      </c>
      <c r="V82">
        <f>U82+U83+U84+U85</f>
        <v>0</v>
      </c>
    </row>
    <row r="83" ht="17.4" spans="1:21">
      <c r="A83" s="219"/>
      <c r="B83" s="215" t="s">
        <v>206</v>
      </c>
      <c r="E83" s="212">
        <f>D83*20</f>
        <v>0</v>
      </c>
      <c r="H83" s="212">
        <f>G83*20</f>
        <v>0</v>
      </c>
      <c r="K83" s="212">
        <f>J83*20</f>
        <v>0</v>
      </c>
      <c r="N83" s="212">
        <f>M83*20</f>
        <v>0</v>
      </c>
      <c r="Q83" s="212">
        <f>P83*20</f>
        <v>0</v>
      </c>
      <c r="T83" s="212">
        <f>S83*20</f>
        <v>0</v>
      </c>
      <c r="U83">
        <f t="shared" si="2"/>
        <v>0</v>
      </c>
    </row>
    <row r="84" ht="17.4" spans="1:21">
      <c r="A84" s="219"/>
      <c r="B84" s="215" t="s">
        <v>207</v>
      </c>
      <c r="E84" s="212">
        <f>D84*10</f>
        <v>0</v>
      </c>
      <c r="H84" s="212">
        <f>G84*10</f>
        <v>0</v>
      </c>
      <c r="K84" s="212">
        <f>J84*10</f>
        <v>0</v>
      </c>
      <c r="N84" s="212">
        <f>M84*10</f>
        <v>0</v>
      </c>
      <c r="Q84" s="212">
        <f>P84*10</f>
        <v>0</v>
      </c>
      <c r="T84" s="212">
        <f>S84*10</f>
        <v>0</v>
      </c>
      <c r="U84">
        <f t="shared" si="2"/>
        <v>0</v>
      </c>
    </row>
    <row r="85" ht="17.4" spans="1:21">
      <c r="A85" s="219"/>
      <c r="B85" s="215" t="s">
        <v>208</v>
      </c>
      <c r="E85" s="212">
        <f>D85*6</f>
        <v>0</v>
      </c>
      <c r="H85" s="212">
        <f>G85*6</f>
        <v>0</v>
      </c>
      <c r="K85" s="212">
        <f>J85*6</f>
        <v>0</v>
      </c>
      <c r="N85" s="212">
        <f>M85*6</f>
        <v>0</v>
      </c>
      <c r="Q85" s="212">
        <f>P85*6</f>
        <v>0</v>
      </c>
      <c r="T85" s="212">
        <f>S85*6</f>
        <v>0</v>
      </c>
      <c r="U85">
        <f t="shared" si="2"/>
        <v>0</v>
      </c>
    </row>
    <row r="86" ht="28.8" spans="1:22">
      <c r="A86" s="218" t="s">
        <v>80</v>
      </c>
      <c r="B86" s="215" t="s">
        <v>205</v>
      </c>
      <c r="E86" s="212">
        <f>D86*50</f>
        <v>0</v>
      </c>
      <c r="H86" s="212">
        <f>G86*50</f>
        <v>0</v>
      </c>
      <c r="K86" s="212">
        <f>J86*50</f>
        <v>0</v>
      </c>
      <c r="N86" s="212">
        <f>M86*50</f>
        <v>0</v>
      </c>
      <c r="Q86" s="212">
        <f>P86*50</f>
        <v>0</v>
      </c>
      <c r="T86" s="212">
        <f>S86*50</f>
        <v>0</v>
      </c>
      <c r="U86">
        <f t="shared" si="2"/>
        <v>0</v>
      </c>
      <c r="V86">
        <f>U86+U87+U88+U89</f>
        <v>0</v>
      </c>
    </row>
    <row r="87" ht="17.4" spans="2:21">
      <c r="B87" s="215" t="s">
        <v>206</v>
      </c>
      <c r="E87" s="212">
        <f>D87*20</f>
        <v>0</v>
      </c>
      <c r="H87" s="212">
        <f>G87*20</f>
        <v>0</v>
      </c>
      <c r="K87" s="212">
        <f>J87*20</f>
        <v>0</v>
      </c>
      <c r="N87" s="212">
        <f>M87*20</f>
        <v>0</v>
      </c>
      <c r="Q87" s="212">
        <f>P87*20</f>
        <v>0</v>
      </c>
      <c r="T87" s="212">
        <f>S87*20</f>
        <v>0</v>
      </c>
      <c r="U87">
        <f t="shared" si="2"/>
        <v>0</v>
      </c>
    </row>
    <row r="88" ht="17.4" spans="2:21">
      <c r="B88" s="215" t="s">
        <v>207</v>
      </c>
      <c r="E88" s="212">
        <f>D88*10</f>
        <v>0</v>
      </c>
      <c r="H88" s="212">
        <f>G88*10</f>
        <v>0</v>
      </c>
      <c r="K88" s="212">
        <f>J88*10</f>
        <v>0</v>
      </c>
      <c r="N88" s="212">
        <f>M88*10</f>
        <v>0</v>
      </c>
      <c r="Q88" s="212">
        <f>P88*10</f>
        <v>0</v>
      </c>
      <c r="T88" s="212">
        <f>S88*10</f>
        <v>0</v>
      </c>
      <c r="U88">
        <f t="shared" si="2"/>
        <v>0</v>
      </c>
    </row>
    <row r="89" ht="17.4" spans="2:21">
      <c r="B89" s="215" t="s">
        <v>208</v>
      </c>
      <c r="E89" s="212">
        <f>D89*6</f>
        <v>0</v>
      </c>
      <c r="H89" s="212">
        <f>G89*6</f>
        <v>0</v>
      </c>
      <c r="K89" s="212">
        <f>J89*6</f>
        <v>0</v>
      </c>
      <c r="N89" s="212">
        <f>M89*6</f>
        <v>0</v>
      </c>
      <c r="Q89" s="212">
        <f>P89*6</f>
        <v>0</v>
      </c>
      <c r="T89" s="212">
        <f>S89*6</f>
        <v>0</v>
      </c>
      <c r="U89">
        <f t="shared" si="2"/>
        <v>0</v>
      </c>
    </row>
  </sheetData>
  <sheetProtection formatCells="0" insertHyperlinks="0" autoFilter="0"/>
  <mergeCells count="6">
    <mergeCell ref="C4:E4"/>
    <mergeCell ref="F4:H4"/>
    <mergeCell ref="I4:K4"/>
    <mergeCell ref="L4:N4"/>
    <mergeCell ref="O4:Q4"/>
    <mergeCell ref="R4:T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4:V68"/>
  <sheetViews>
    <sheetView workbookViewId="0">
      <pane xSplit="2" ySplit="5" topLeftCell="E6" activePane="bottomRight" state="frozen"/>
      <selection/>
      <selection pane="topRight"/>
      <selection pane="bottomLeft"/>
      <selection pane="bottomRight" activeCell="L14" sqref="L14"/>
    </sheetView>
  </sheetViews>
  <sheetFormatPr defaultColWidth="31.75" defaultRowHeight="15.6"/>
  <cols>
    <col min="1" max="2" width="31.75" style="196" customWidth="1"/>
    <col min="3" max="3" width="12.6296296296296" style="197" customWidth="1"/>
    <col min="4" max="4" width="13.75" style="198" customWidth="1"/>
    <col min="5" max="5" width="12.5" style="199" customWidth="1"/>
    <col min="6" max="6" width="10.5" style="198" customWidth="1"/>
    <col min="7" max="7" width="9.5" style="198" customWidth="1"/>
    <col min="8" max="8" width="9.25" style="198" customWidth="1"/>
    <col min="9" max="9" width="31.75" style="197" customWidth="1"/>
    <col min="10" max="10" width="10.3796296296296" style="198" customWidth="1"/>
    <col min="11" max="11" width="14.1296296296296" style="199" customWidth="1"/>
    <col min="12" max="12" width="32.6296296296296" style="197" customWidth="1"/>
    <col min="13" max="13" width="10.5" style="198" customWidth="1"/>
    <col min="14" max="14" width="9" style="199" customWidth="1"/>
    <col min="15" max="15" width="31.75" style="197" customWidth="1"/>
    <col min="16" max="16" width="10" style="198" customWidth="1"/>
    <col min="17" max="17" width="10.5" style="199" customWidth="1"/>
    <col min="18" max="18" width="12.8796296296296" style="197" customWidth="1"/>
    <col min="19" max="19" width="11.3796296296296" style="198" customWidth="1"/>
    <col min="20" max="20" width="12.25" style="199" customWidth="1"/>
    <col min="21" max="21" width="10.8796296296296" style="198" customWidth="1"/>
    <col min="22" max="22" width="12.3796296296296" style="198" customWidth="1"/>
    <col min="23" max="16384" width="31.75" style="198" customWidth="1"/>
  </cols>
  <sheetData>
    <row r="4" ht="8" customHeight="1" spans="1:20">
      <c r="A4" s="200"/>
      <c r="B4" s="200"/>
      <c r="C4" s="201" t="s">
        <v>44</v>
      </c>
      <c r="D4" s="202"/>
      <c r="E4" s="203"/>
      <c r="F4" s="202" t="s">
        <v>45</v>
      </c>
      <c r="G4" s="202"/>
      <c r="H4" s="202"/>
      <c r="I4" s="201" t="s">
        <v>46</v>
      </c>
      <c r="J4" s="202"/>
      <c r="K4" s="203"/>
      <c r="L4" s="201" t="s">
        <v>47</v>
      </c>
      <c r="M4" s="202"/>
      <c r="N4" s="203"/>
      <c r="O4" s="201" t="s">
        <v>48</v>
      </c>
      <c r="P4" s="202"/>
      <c r="Q4" s="203"/>
      <c r="R4" s="201" t="s">
        <v>49</v>
      </c>
      <c r="S4" s="202"/>
      <c r="T4" s="203"/>
    </row>
    <row r="5" ht="28" hidden="1" customHeight="1" spans="1:21">
      <c r="A5" s="200"/>
      <c r="B5" s="200"/>
      <c r="C5" s="201" t="s">
        <v>50</v>
      </c>
      <c r="D5" s="202" t="s">
        <v>51</v>
      </c>
      <c r="E5" s="203" t="s">
        <v>52</v>
      </c>
      <c r="F5" s="202" t="s">
        <v>50</v>
      </c>
      <c r="G5" s="202" t="s">
        <v>51</v>
      </c>
      <c r="H5" s="202" t="s">
        <v>52</v>
      </c>
      <c r="I5" s="201" t="s">
        <v>50</v>
      </c>
      <c r="J5" s="202" t="s">
        <v>51</v>
      </c>
      <c r="K5" s="203" t="s">
        <v>52</v>
      </c>
      <c r="L5" s="201" t="s">
        <v>50</v>
      </c>
      <c r="M5" s="202" t="s">
        <v>51</v>
      </c>
      <c r="N5" s="203" t="s">
        <v>52</v>
      </c>
      <c r="O5" s="201" t="s">
        <v>50</v>
      </c>
      <c r="P5" s="202" t="s">
        <v>51</v>
      </c>
      <c r="Q5" s="203" t="s">
        <v>52</v>
      </c>
      <c r="R5" s="204" t="s">
        <v>50</v>
      </c>
      <c r="S5" s="202" t="s">
        <v>51</v>
      </c>
      <c r="T5" s="203" t="s">
        <v>52</v>
      </c>
      <c r="U5" s="211" t="s">
        <v>6</v>
      </c>
    </row>
    <row r="6" ht="28" customHeight="1" spans="1:22">
      <c r="A6" s="200" t="s">
        <v>23</v>
      </c>
      <c r="B6" s="200" t="s">
        <v>213</v>
      </c>
      <c r="C6" s="201"/>
      <c r="D6" s="202"/>
      <c r="E6" s="203">
        <f>D6*6</f>
        <v>0</v>
      </c>
      <c r="F6" s="202"/>
      <c r="G6" s="202"/>
      <c r="H6" s="203">
        <f>G6*6</f>
        <v>0</v>
      </c>
      <c r="I6" s="201"/>
      <c r="J6" s="202"/>
      <c r="K6" s="203">
        <f>J6*6</f>
        <v>0</v>
      </c>
      <c r="L6" s="201"/>
      <c r="M6" s="202"/>
      <c r="N6" s="203">
        <f>M6*6</f>
        <v>0</v>
      </c>
      <c r="O6" s="201"/>
      <c r="P6" s="202"/>
      <c r="Q6" s="203">
        <f>P6*6</f>
        <v>0</v>
      </c>
      <c r="R6" s="201"/>
      <c r="S6" s="202"/>
      <c r="T6" s="203">
        <f>S6*6</f>
        <v>0</v>
      </c>
      <c r="U6" s="198">
        <f>SUM(E6+K6+N6+Q6)</f>
        <v>0</v>
      </c>
      <c r="V6" s="198">
        <f>U6+U7+U8</f>
        <v>1.4</v>
      </c>
    </row>
    <row r="7" ht="28" customHeight="1" spans="1:21">
      <c r="A7" s="200"/>
      <c r="B7" s="200" t="s">
        <v>214</v>
      </c>
      <c r="C7" s="201"/>
      <c r="D7" s="202"/>
      <c r="E7" s="203">
        <f>D7*3</f>
        <v>0</v>
      </c>
      <c r="F7" s="202"/>
      <c r="G7" s="202"/>
      <c r="H7" s="203">
        <f>G7*3</f>
        <v>0</v>
      </c>
      <c r="I7" s="201"/>
      <c r="J7" s="202"/>
      <c r="K7" s="203">
        <f>J7*3</f>
        <v>0</v>
      </c>
      <c r="L7" s="201"/>
      <c r="M7" s="202"/>
      <c r="N7" s="203">
        <f>M7*3</f>
        <v>0</v>
      </c>
      <c r="O7" s="201"/>
      <c r="P7" s="202"/>
      <c r="Q7" s="203">
        <f>P7*3</f>
        <v>0</v>
      </c>
      <c r="R7" s="201"/>
      <c r="S7" s="202"/>
      <c r="T7" s="203">
        <f>S7*3</f>
        <v>0</v>
      </c>
      <c r="U7" s="198">
        <f t="shared" ref="U7:U38" si="0">SUM(E7+K7+N7+Q7)</f>
        <v>0</v>
      </c>
    </row>
    <row r="8" ht="28" customHeight="1" spans="1:21">
      <c r="A8" s="200"/>
      <c r="B8" s="200" t="s">
        <v>215</v>
      </c>
      <c r="C8" s="204" t="s">
        <v>216</v>
      </c>
      <c r="D8" s="202">
        <v>1</v>
      </c>
      <c r="E8" s="203">
        <f>D8*0.2</f>
        <v>0.2</v>
      </c>
      <c r="F8" s="202"/>
      <c r="G8" s="202"/>
      <c r="H8" s="203">
        <f>G8*0.2</f>
        <v>0</v>
      </c>
      <c r="I8" s="204" t="s">
        <v>217</v>
      </c>
      <c r="J8" s="202">
        <v>2</v>
      </c>
      <c r="K8" s="203">
        <f>J8*0.2</f>
        <v>0.4</v>
      </c>
      <c r="L8" s="204" t="s">
        <v>218</v>
      </c>
      <c r="M8" s="202">
        <v>4</v>
      </c>
      <c r="N8" s="203">
        <f>M8*0.2</f>
        <v>0.8</v>
      </c>
      <c r="O8" s="201"/>
      <c r="P8" s="202"/>
      <c r="Q8" s="203">
        <f>P8*0.2</f>
        <v>0</v>
      </c>
      <c r="R8" s="201"/>
      <c r="S8" s="202"/>
      <c r="T8" s="203">
        <f>S8*0.2</f>
        <v>0</v>
      </c>
      <c r="U8" s="198">
        <f t="shared" si="0"/>
        <v>1.4</v>
      </c>
    </row>
    <row r="9" ht="28" customHeight="1" spans="1:22">
      <c r="A9" s="200" t="s">
        <v>24</v>
      </c>
      <c r="B9" s="200" t="s">
        <v>213</v>
      </c>
      <c r="C9" s="201"/>
      <c r="D9" s="202"/>
      <c r="E9" s="203">
        <f>D9*6</f>
        <v>0</v>
      </c>
      <c r="F9" s="202"/>
      <c r="G9" s="202"/>
      <c r="H9" s="203">
        <f>G9*6</f>
        <v>0</v>
      </c>
      <c r="I9" s="201"/>
      <c r="J9" s="202"/>
      <c r="K9" s="203">
        <f>J9*6</f>
        <v>0</v>
      </c>
      <c r="L9" s="201"/>
      <c r="M9" s="202"/>
      <c r="N9" s="203">
        <f>M9*6</f>
        <v>0</v>
      </c>
      <c r="O9" s="201"/>
      <c r="P9" s="202"/>
      <c r="Q9" s="203">
        <f>P9*6</f>
        <v>0</v>
      </c>
      <c r="R9" s="201"/>
      <c r="S9" s="202"/>
      <c r="T9" s="203">
        <f>S9*6</f>
        <v>0</v>
      </c>
      <c r="U9" s="198">
        <f t="shared" si="0"/>
        <v>0</v>
      </c>
      <c r="V9" s="198">
        <f>U9+U10+U11</f>
        <v>2.2</v>
      </c>
    </row>
    <row r="10" ht="28" customHeight="1" spans="1:21">
      <c r="A10" s="200"/>
      <c r="B10" s="200" t="s">
        <v>214</v>
      </c>
      <c r="C10" s="201"/>
      <c r="D10" s="202"/>
      <c r="E10" s="203">
        <f>D10*3</f>
        <v>0</v>
      </c>
      <c r="F10" s="202"/>
      <c r="G10" s="202"/>
      <c r="H10" s="203">
        <f>G10*3</f>
        <v>0</v>
      </c>
      <c r="I10" s="201"/>
      <c r="J10" s="202"/>
      <c r="K10" s="203">
        <f>J10*3</f>
        <v>0</v>
      </c>
      <c r="L10" s="201"/>
      <c r="M10" s="202"/>
      <c r="N10" s="203">
        <f>M10*3</f>
        <v>0</v>
      </c>
      <c r="O10" s="201"/>
      <c r="P10" s="202"/>
      <c r="Q10" s="203">
        <f>P10*3</f>
        <v>0</v>
      </c>
      <c r="R10" s="201"/>
      <c r="S10" s="202"/>
      <c r="T10" s="203">
        <f>S10*3</f>
        <v>0</v>
      </c>
      <c r="U10" s="198">
        <f t="shared" si="0"/>
        <v>0</v>
      </c>
    </row>
    <row r="11" ht="28" customHeight="1" spans="1:21">
      <c r="A11" s="200"/>
      <c r="B11" s="200" t="s">
        <v>215</v>
      </c>
      <c r="C11" s="201"/>
      <c r="D11" s="202"/>
      <c r="E11" s="203">
        <f>D11*0.2</f>
        <v>0</v>
      </c>
      <c r="F11" s="202"/>
      <c r="G11" s="202"/>
      <c r="H11" s="203">
        <f>G11*0.2</f>
        <v>0</v>
      </c>
      <c r="I11" s="201"/>
      <c r="J11" s="202"/>
      <c r="K11" s="203">
        <f>J11*0.2</f>
        <v>0</v>
      </c>
      <c r="L11" s="204" t="s">
        <v>219</v>
      </c>
      <c r="M11" s="202">
        <v>4</v>
      </c>
      <c r="N11" s="203">
        <f>M11*0.2</f>
        <v>0.8</v>
      </c>
      <c r="O11" s="204" t="s">
        <v>220</v>
      </c>
      <c r="P11" s="202">
        <v>7</v>
      </c>
      <c r="Q11" s="203">
        <f>P11*0.2</f>
        <v>1.4</v>
      </c>
      <c r="R11" s="201"/>
      <c r="S11" s="202"/>
      <c r="T11" s="203">
        <f>S11*0.2</f>
        <v>0</v>
      </c>
      <c r="U11" s="198">
        <f t="shared" si="0"/>
        <v>2.2</v>
      </c>
    </row>
    <row r="12" s="195" customFormat="1" ht="28" customHeight="1" spans="1:22">
      <c r="A12" s="205" t="s">
        <v>25</v>
      </c>
      <c r="B12" s="205" t="s">
        <v>213</v>
      </c>
      <c r="C12" s="206"/>
      <c r="D12" s="207"/>
      <c r="E12" s="208">
        <f>D12*6</f>
        <v>0</v>
      </c>
      <c r="F12" s="207"/>
      <c r="G12" s="207"/>
      <c r="H12" s="208">
        <f>G12*6</f>
        <v>0</v>
      </c>
      <c r="I12" s="206"/>
      <c r="J12" s="207"/>
      <c r="K12" s="208">
        <f>J12*6</f>
        <v>0</v>
      </c>
      <c r="L12" s="206"/>
      <c r="M12" s="207"/>
      <c r="N12" s="208">
        <f>M12*6</f>
        <v>0</v>
      </c>
      <c r="O12" s="206"/>
      <c r="P12" s="207"/>
      <c r="Q12" s="208">
        <f>P12*6</f>
        <v>0</v>
      </c>
      <c r="R12" s="206"/>
      <c r="S12" s="207"/>
      <c r="T12" s="208">
        <f>S12*6</f>
        <v>0</v>
      </c>
      <c r="U12" s="195">
        <f t="shared" si="0"/>
        <v>0</v>
      </c>
      <c r="V12" s="195">
        <f>U12+U13+U14</f>
        <v>1.2</v>
      </c>
    </row>
    <row r="13" s="195" customFormat="1" ht="28" customHeight="1" spans="1:21">
      <c r="A13" s="205"/>
      <c r="B13" s="205" t="s">
        <v>214</v>
      </c>
      <c r="C13" s="206"/>
      <c r="D13" s="207"/>
      <c r="E13" s="208">
        <f>D13*3</f>
        <v>0</v>
      </c>
      <c r="F13" s="207"/>
      <c r="G13" s="207"/>
      <c r="H13" s="208">
        <f>G13*3</f>
        <v>0</v>
      </c>
      <c r="I13" s="206"/>
      <c r="J13" s="207"/>
      <c r="K13" s="208">
        <f>J13*3</f>
        <v>0</v>
      </c>
      <c r="L13" s="206"/>
      <c r="M13" s="207"/>
      <c r="N13" s="208">
        <f>M13*3</f>
        <v>0</v>
      </c>
      <c r="O13" s="206"/>
      <c r="P13" s="207"/>
      <c r="Q13" s="208">
        <f>P13*3</f>
        <v>0</v>
      </c>
      <c r="R13" s="206"/>
      <c r="S13" s="207"/>
      <c r="T13" s="208">
        <f>S13*3</f>
        <v>0</v>
      </c>
      <c r="U13" s="195">
        <f t="shared" si="0"/>
        <v>0</v>
      </c>
    </row>
    <row r="14" s="195" customFormat="1" ht="28" customHeight="1" spans="1:21">
      <c r="A14" s="205"/>
      <c r="B14" s="205" t="s">
        <v>215</v>
      </c>
      <c r="C14" s="206"/>
      <c r="D14" s="207"/>
      <c r="E14" s="208">
        <f>D14*0.2</f>
        <v>0</v>
      </c>
      <c r="F14" s="207"/>
      <c r="G14" s="207"/>
      <c r="H14" s="208">
        <f>G14*0.2</f>
        <v>0</v>
      </c>
      <c r="I14" s="206"/>
      <c r="J14" s="207"/>
      <c r="K14" s="208">
        <f>J14*0.2</f>
        <v>0</v>
      </c>
      <c r="L14" s="209" t="s">
        <v>221</v>
      </c>
      <c r="M14" s="207">
        <v>6</v>
      </c>
      <c r="N14" s="208">
        <f>M14*0.2</f>
        <v>1.2</v>
      </c>
      <c r="O14" s="206"/>
      <c r="P14" s="207"/>
      <c r="Q14" s="208">
        <f>P14*0.2</f>
        <v>0</v>
      </c>
      <c r="R14" s="206"/>
      <c r="S14" s="207"/>
      <c r="T14" s="208">
        <f>S14*0.2</f>
        <v>0</v>
      </c>
      <c r="U14" s="195">
        <f t="shared" si="0"/>
        <v>1.2</v>
      </c>
    </row>
    <row r="15" ht="28" customHeight="1" spans="1:22">
      <c r="A15" s="200" t="s">
        <v>26</v>
      </c>
      <c r="B15" s="200" t="s">
        <v>213</v>
      </c>
      <c r="C15" s="204"/>
      <c r="D15" s="202"/>
      <c r="E15" s="203">
        <f>D15*6</f>
        <v>0</v>
      </c>
      <c r="F15" s="202"/>
      <c r="G15" s="202"/>
      <c r="H15" s="203">
        <f>G15*6</f>
        <v>0</v>
      </c>
      <c r="I15" s="201"/>
      <c r="J15" s="202"/>
      <c r="K15" s="203">
        <f>J15*6</f>
        <v>0</v>
      </c>
      <c r="L15" s="201"/>
      <c r="M15" s="202"/>
      <c r="N15" s="203">
        <f>M15*6</f>
        <v>0</v>
      </c>
      <c r="O15" s="201"/>
      <c r="P15" s="202"/>
      <c r="Q15" s="203">
        <f>P15*6</f>
        <v>0</v>
      </c>
      <c r="R15" s="201"/>
      <c r="S15" s="202"/>
      <c r="T15" s="203">
        <f>S15*6</f>
        <v>0</v>
      </c>
      <c r="U15" s="198">
        <f t="shared" si="0"/>
        <v>0</v>
      </c>
      <c r="V15" s="198">
        <f>U15+U16+U17</f>
        <v>1.2</v>
      </c>
    </row>
    <row r="16" ht="28" customHeight="1" spans="1:21">
      <c r="A16" s="200"/>
      <c r="B16" s="200" t="s">
        <v>214</v>
      </c>
      <c r="C16" s="201"/>
      <c r="D16" s="202"/>
      <c r="E16" s="203">
        <f>D16*3</f>
        <v>0</v>
      </c>
      <c r="F16" s="202"/>
      <c r="G16" s="202"/>
      <c r="H16" s="203">
        <f>G16*3</f>
        <v>0</v>
      </c>
      <c r="I16" s="201"/>
      <c r="J16" s="202"/>
      <c r="K16" s="203">
        <f>J16*3</f>
        <v>0</v>
      </c>
      <c r="L16" s="201"/>
      <c r="M16" s="202"/>
      <c r="N16" s="203">
        <f>M16*3</f>
        <v>0</v>
      </c>
      <c r="O16" s="201"/>
      <c r="P16" s="202"/>
      <c r="Q16" s="203">
        <f>P16*3</f>
        <v>0</v>
      </c>
      <c r="R16" s="201"/>
      <c r="S16" s="202"/>
      <c r="T16" s="203">
        <f>S16*3</f>
        <v>0</v>
      </c>
      <c r="U16" s="198">
        <f t="shared" si="0"/>
        <v>0</v>
      </c>
    </row>
    <row r="17" ht="28" customHeight="1" spans="1:21">
      <c r="A17" s="200"/>
      <c r="B17" s="200" t="s">
        <v>215</v>
      </c>
      <c r="C17" s="204" t="s">
        <v>222</v>
      </c>
      <c r="D17" s="202">
        <v>1</v>
      </c>
      <c r="E17" s="203">
        <f>D17*0.2</f>
        <v>0.2</v>
      </c>
      <c r="F17" s="202"/>
      <c r="G17" s="202"/>
      <c r="H17" s="203">
        <f>G17*0.2</f>
        <v>0</v>
      </c>
      <c r="I17" s="204" t="s">
        <v>223</v>
      </c>
      <c r="J17" s="202">
        <v>2</v>
      </c>
      <c r="K17" s="203">
        <f>J17*0.2</f>
        <v>0.4</v>
      </c>
      <c r="L17" s="204" t="s">
        <v>224</v>
      </c>
      <c r="M17" s="202">
        <v>3</v>
      </c>
      <c r="N17" s="203">
        <f>M17*0.2</f>
        <v>0.6</v>
      </c>
      <c r="O17" s="201"/>
      <c r="P17" s="202"/>
      <c r="Q17" s="203">
        <f>P17*0.2</f>
        <v>0</v>
      </c>
      <c r="R17" s="201"/>
      <c r="S17" s="202"/>
      <c r="T17" s="203">
        <f>S17*0.2</f>
        <v>0</v>
      </c>
      <c r="U17" s="198">
        <f t="shared" si="0"/>
        <v>1.2</v>
      </c>
    </row>
    <row r="18" s="195" customFormat="1" ht="66" customHeight="1" spans="1:22">
      <c r="A18" s="205" t="s">
        <v>27</v>
      </c>
      <c r="B18" s="205" t="s">
        <v>213</v>
      </c>
      <c r="C18" s="206"/>
      <c r="D18" s="207"/>
      <c r="E18" s="208">
        <f>D18*6</f>
        <v>0</v>
      </c>
      <c r="F18" s="207"/>
      <c r="G18" s="207"/>
      <c r="H18" s="208">
        <f>G18*6</f>
        <v>0</v>
      </c>
      <c r="I18" s="206"/>
      <c r="J18" s="207"/>
      <c r="K18" s="208">
        <f>J18*6</f>
        <v>0</v>
      </c>
      <c r="L18" s="206"/>
      <c r="M18" s="207"/>
      <c r="N18" s="208">
        <f>M18*6</f>
        <v>0</v>
      </c>
      <c r="O18" s="206"/>
      <c r="P18" s="207"/>
      <c r="Q18" s="208">
        <f>P18*6</f>
        <v>0</v>
      </c>
      <c r="R18" s="206"/>
      <c r="S18" s="207"/>
      <c r="T18" s="208">
        <f>S18*6</f>
        <v>0</v>
      </c>
      <c r="U18" s="195">
        <f t="shared" si="0"/>
        <v>0</v>
      </c>
      <c r="V18" s="195">
        <f>U18+U19+U20</f>
        <v>14.2</v>
      </c>
    </row>
    <row r="19" s="195" customFormat="1" ht="66" customHeight="1" spans="1:21">
      <c r="A19" s="205"/>
      <c r="B19" s="205" t="s">
        <v>214</v>
      </c>
      <c r="C19" s="206"/>
      <c r="D19" s="207"/>
      <c r="E19" s="208">
        <f>D19*3</f>
        <v>0</v>
      </c>
      <c r="F19" s="207"/>
      <c r="G19" s="207"/>
      <c r="H19" s="208">
        <f>G19*3</f>
        <v>0</v>
      </c>
      <c r="I19" s="206"/>
      <c r="J19" s="207"/>
      <c r="K19" s="208">
        <f>J19*3</f>
        <v>0</v>
      </c>
      <c r="L19" s="209" t="s">
        <v>225</v>
      </c>
      <c r="M19" s="207">
        <v>1</v>
      </c>
      <c r="N19" s="208">
        <f>M19*3</f>
        <v>3</v>
      </c>
      <c r="O19" s="206"/>
      <c r="P19" s="207"/>
      <c r="Q19" s="208">
        <f>P19*3</f>
        <v>0</v>
      </c>
      <c r="R19" s="206"/>
      <c r="S19" s="207"/>
      <c r="T19" s="208">
        <f>S19*3</f>
        <v>0</v>
      </c>
      <c r="U19" s="195">
        <f t="shared" si="0"/>
        <v>3</v>
      </c>
    </row>
    <row r="20" s="195" customFormat="1" ht="291" customHeight="1" spans="1:21">
      <c r="A20" s="205"/>
      <c r="B20" s="205" t="s">
        <v>215</v>
      </c>
      <c r="C20" s="209" t="s">
        <v>226</v>
      </c>
      <c r="D20" s="207">
        <v>5</v>
      </c>
      <c r="E20" s="208">
        <f>D20*0.2</f>
        <v>1</v>
      </c>
      <c r="F20" s="209" t="s">
        <v>227</v>
      </c>
      <c r="G20" s="207">
        <v>4</v>
      </c>
      <c r="H20" s="208">
        <f>G20*0.2</f>
        <v>0.8</v>
      </c>
      <c r="I20" s="209" t="s">
        <v>228</v>
      </c>
      <c r="J20" s="207">
        <v>21</v>
      </c>
      <c r="K20" s="208">
        <f>J20*0.2</f>
        <v>4.2</v>
      </c>
      <c r="L20" s="209" t="s">
        <v>229</v>
      </c>
      <c r="M20" s="207">
        <v>30</v>
      </c>
      <c r="N20" s="208">
        <f>M20*0.2</f>
        <v>6</v>
      </c>
      <c r="O20" s="206"/>
      <c r="P20" s="207"/>
      <c r="Q20" s="208">
        <f>P20*0.2</f>
        <v>0</v>
      </c>
      <c r="R20" s="206"/>
      <c r="S20" s="207"/>
      <c r="T20" s="208">
        <f>S20*0.2</f>
        <v>0</v>
      </c>
      <c r="U20" s="195">
        <f t="shared" si="0"/>
        <v>11.2</v>
      </c>
    </row>
    <row r="21" ht="28" customHeight="1" spans="1:22">
      <c r="A21" s="200" t="s">
        <v>28</v>
      </c>
      <c r="B21" s="200" t="s">
        <v>213</v>
      </c>
      <c r="C21" s="201"/>
      <c r="D21" s="202"/>
      <c r="E21" s="203">
        <f>D21*6</f>
        <v>0</v>
      </c>
      <c r="F21" s="202"/>
      <c r="G21" s="202"/>
      <c r="H21" s="203">
        <f>G21*6</f>
        <v>0</v>
      </c>
      <c r="I21" s="201"/>
      <c r="J21" s="202"/>
      <c r="K21" s="203">
        <f>J21*6</f>
        <v>0</v>
      </c>
      <c r="L21" s="201"/>
      <c r="M21" s="202"/>
      <c r="N21" s="203">
        <f>M21*6</f>
        <v>0</v>
      </c>
      <c r="O21" s="201"/>
      <c r="P21" s="202"/>
      <c r="Q21" s="203">
        <f>P21*6</f>
        <v>0</v>
      </c>
      <c r="R21" s="201"/>
      <c r="S21" s="202"/>
      <c r="T21" s="203">
        <f>S21*6</f>
        <v>0</v>
      </c>
      <c r="U21" s="198">
        <f t="shared" si="0"/>
        <v>0</v>
      </c>
      <c r="V21" s="198">
        <f>U21+U22+U23</f>
        <v>5.8</v>
      </c>
    </row>
    <row r="22" ht="28" customHeight="1" spans="1:21">
      <c r="A22" s="200"/>
      <c r="B22" s="200" t="s">
        <v>214</v>
      </c>
      <c r="C22" s="201"/>
      <c r="D22" s="202"/>
      <c r="E22" s="203">
        <f>D22*3</f>
        <v>0</v>
      </c>
      <c r="F22" s="202"/>
      <c r="G22" s="202"/>
      <c r="H22" s="203">
        <f>G22*3</f>
        <v>0</v>
      </c>
      <c r="I22" s="201"/>
      <c r="J22" s="202"/>
      <c r="K22" s="203">
        <f>J22*3</f>
        <v>0</v>
      </c>
      <c r="L22" s="201"/>
      <c r="M22" s="202"/>
      <c r="N22" s="203">
        <f>M22*3</f>
        <v>0</v>
      </c>
      <c r="O22" s="201"/>
      <c r="P22" s="202"/>
      <c r="Q22" s="203">
        <f>P22*3</f>
        <v>0</v>
      </c>
      <c r="R22" s="201"/>
      <c r="S22" s="202"/>
      <c r="T22" s="203">
        <f>S22*3</f>
        <v>0</v>
      </c>
      <c r="U22" s="198">
        <f t="shared" si="0"/>
        <v>0</v>
      </c>
    </row>
    <row r="23" ht="28" customHeight="1" spans="1:21">
      <c r="A23" s="200"/>
      <c r="B23" s="200" t="s">
        <v>215</v>
      </c>
      <c r="C23" s="204" t="s">
        <v>230</v>
      </c>
      <c r="D23" s="202">
        <v>5</v>
      </c>
      <c r="E23" s="203">
        <f>D23*0.2</f>
        <v>1</v>
      </c>
      <c r="F23" s="210" t="s">
        <v>231</v>
      </c>
      <c r="G23" s="202">
        <v>1</v>
      </c>
      <c r="H23" s="203">
        <f>G23*0.2</f>
        <v>0.2</v>
      </c>
      <c r="I23" s="204" t="s">
        <v>232</v>
      </c>
      <c r="J23" s="202">
        <v>17</v>
      </c>
      <c r="K23" s="203">
        <f>J23*0.2</f>
        <v>3.4</v>
      </c>
      <c r="L23" s="204" t="s">
        <v>233</v>
      </c>
      <c r="M23" s="202">
        <v>7</v>
      </c>
      <c r="N23" s="203">
        <f>M23*0.2</f>
        <v>1.4</v>
      </c>
      <c r="O23" s="201"/>
      <c r="P23" s="202"/>
      <c r="Q23" s="203">
        <f>P23*0.2</f>
        <v>0</v>
      </c>
      <c r="R23" s="201"/>
      <c r="S23" s="202"/>
      <c r="T23" s="203">
        <f>S23*0.2</f>
        <v>0</v>
      </c>
      <c r="U23" s="198">
        <f t="shared" si="0"/>
        <v>5.8</v>
      </c>
    </row>
    <row r="24" ht="28" customHeight="1" spans="1:22">
      <c r="A24" s="200" t="s">
        <v>29</v>
      </c>
      <c r="B24" s="200" t="s">
        <v>213</v>
      </c>
      <c r="C24" s="201"/>
      <c r="D24" s="202"/>
      <c r="E24" s="203">
        <f>D24*6</f>
        <v>0</v>
      </c>
      <c r="F24" s="202"/>
      <c r="G24" s="202"/>
      <c r="H24" s="203">
        <f>G24*6</f>
        <v>0</v>
      </c>
      <c r="I24" s="201"/>
      <c r="J24" s="202"/>
      <c r="K24" s="203">
        <f>J24*6</f>
        <v>0</v>
      </c>
      <c r="L24" s="201"/>
      <c r="M24" s="202"/>
      <c r="N24" s="203">
        <f>M24*6</f>
        <v>0</v>
      </c>
      <c r="O24" s="201"/>
      <c r="P24" s="202"/>
      <c r="Q24" s="203">
        <f>P24*6</f>
        <v>0</v>
      </c>
      <c r="R24" s="201"/>
      <c r="S24" s="202"/>
      <c r="T24" s="203">
        <f>S24*6</f>
        <v>0</v>
      </c>
      <c r="U24" s="198">
        <f t="shared" si="0"/>
        <v>0</v>
      </c>
      <c r="V24" s="198">
        <f>U24+U25+U26</f>
        <v>2</v>
      </c>
    </row>
    <row r="25" ht="28" customHeight="1" spans="1:21">
      <c r="A25" s="200"/>
      <c r="B25" s="200" t="s">
        <v>214</v>
      </c>
      <c r="C25" s="201"/>
      <c r="D25" s="202"/>
      <c r="E25" s="203">
        <f>D25*3</f>
        <v>0</v>
      </c>
      <c r="F25" s="202"/>
      <c r="G25" s="202"/>
      <c r="H25" s="203">
        <f>G25*3</f>
        <v>0</v>
      </c>
      <c r="I25" s="201"/>
      <c r="J25" s="202"/>
      <c r="K25" s="203">
        <f>J25*3</f>
        <v>0</v>
      </c>
      <c r="L25" s="201"/>
      <c r="M25" s="202"/>
      <c r="N25" s="203">
        <f>M25*3</f>
        <v>0</v>
      </c>
      <c r="O25" s="201"/>
      <c r="P25" s="202"/>
      <c r="Q25" s="203">
        <f>P25*3</f>
        <v>0</v>
      </c>
      <c r="R25" s="201"/>
      <c r="S25" s="202"/>
      <c r="T25" s="203">
        <f>S25*3</f>
        <v>0</v>
      </c>
      <c r="U25" s="198">
        <f t="shared" si="0"/>
        <v>0</v>
      </c>
    </row>
    <row r="26" ht="28" customHeight="1" spans="1:21">
      <c r="A26" s="200"/>
      <c r="B26" s="200" t="s">
        <v>215</v>
      </c>
      <c r="C26" s="201"/>
      <c r="D26" s="202"/>
      <c r="E26" s="203">
        <f>D26*0.2</f>
        <v>0</v>
      </c>
      <c r="F26" s="202"/>
      <c r="G26" s="202"/>
      <c r="H26" s="203">
        <f>G26*0.2</f>
        <v>0</v>
      </c>
      <c r="I26" s="204" t="s">
        <v>234</v>
      </c>
      <c r="J26" s="202">
        <v>3</v>
      </c>
      <c r="K26" s="203">
        <f>J26*0.2</f>
        <v>0.6</v>
      </c>
      <c r="L26" s="204" t="s">
        <v>235</v>
      </c>
      <c r="M26" s="202">
        <v>7</v>
      </c>
      <c r="N26" s="203">
        <f>M26*0.2</f>
        <v>1.4</v>
      </c>
      <c r="O26" s="201"/>
      <c r="P26" s="202"/>
      <c r="Q26" s="203">
        <f>P26*0.2</f>
        <v>0</v>
      </c>
      <c r="R26" s="201"/>
      <c r="S26" s="202"/>
      <c r="T26" s="203">
        <f>S26*0.2</f>
        <v>0</v>
      </c>
      <c r="U26" s="198">
        <f t="shared" si="0"/>
        <v>2</v>
      </c>
    </row>
    <row r="27" s="195" customFormat="1" ht="57" customHeight="1" spans="1:22">
      <c r="A27" s="205" t="s">
        <v>30</v>
      </c>
      <c r="B27" s="205" t="s">
        <v>213</v>
      </c>
      <c r="C27" s="206"/>
      <c r="D27" s="207"/>
      <c r="E27" s="208">
        <f>D27*6</f>
        <v>0</v>
      </c>
      <c r="F27" s="207"/>
      <c r="G27" s="207"/>
      <c r="H27" s="208">
        <f>G27*6</f>
        <v>0</v>
      </c>
      <c r="I27" s="206"/>
      <c r="J27" s="207"/>
      <c r="K27" s="208">
        <f>J27*6</f>
        <v>0</v>
      </c>
      <c r="L27" s="206"/>
      <c r="M27" s="207"/>
      <c r="N27" s="208">
        <f>M27*6</f>
        <v>0</v>
      </c>
      <c r="O27" s="206"/>
      <c r="P27" s="207"/>
      <c r="Q27" s="208">
        <f>P27*6</f>
        <v>0</v>
      </c>
      <c r="R27" s="206"/>
      <c r="S27" s="207"/>
      <c r="T27" s="208">
        <f>S27*6</f>
        <v>0</v>
      </c>
      <c r="U27" s="195">
        <f t="shared" si="0"/>
        <v>0</v>
      </c>
      <c r="V27" s="195">
        <f>U27+U28+U29</f>
        <v>1.4</v>
      </c>
    </row>
    <row r="28" s="195" customFormat="1" ht="58" customHeight="1" spans="1:21">
      <c r="A28" s="205"/>
      <c r="B28" s="205" t="s">
        <v>214</v>
      </c>
      <c r="C28" s="206"/>
      <c r="D28" s="207"/>
      <c r="E28" s="208">
        <f>D28*3</f>
        <v>0</v>
      </c>
      <c r="F28" s="207"/>
      <c r="G28" s="207"/>
      <c r="H28" s="208">
        <f>G28*3</f>
        <v>0</v>
      </c>
      <c r="I28" s="206"/>
      <c r="J28" s="207"/>
      <c r="K28" s="208">
        <f>J28*3</f>
        <v>0</v>
      </c>
      <c r="L28" s="206"/>
      <c r="M28" s="207"/>
      <c r="N28" s="208">
        <f>M28*3</f>
        <v>0</v>
      </c>
      <c r="O28" s="206"/>
      <c r="P28" s="207"/>
      <c r="Q28" s="208">
        <f>P28*3</f>
        <v>0</v>
      </c>
      <c r="R28" s="206"/>
      <c r="S28" s="207"/>
      <c r="T28" s="208">
        <f>S28*3</f>
        <v>0</v>
      </c>
      <c r="U28" s="195">
        <f t="shared" si="0"/>
        <v>0</v>
      </c>
    </row>
    <row r="29" s="195" customFormat="1" ht="64" customHeight="1" spans="1:21">
      <c r="A29" s="205"/>
      <c r="B29" s="205" t="s">
        <v>215</v>
      </c>
      <c r="C29" s="209" t="s">
        <v>236</v>
      </c>
      <c r="D29" s="207">
        <v>1</v>
      </c>
      <c r="E29" s="208">
        <f>D29*0.2</f>
        <v>0.2</v>
      </c>
      <c r="F29" s="207"/>
      <c r="G29" s="207"/>
      <c r="H29" s="208">
        <f>G29*0.2</f>
        <v>0</v>
      </c>
      <c r="I29" s="209" t="s">
        <v>237</v>
      </c>
      <c r="J29" s="207">
        <v>3</v>
      </c>
      <c r="K29" s="208">
        <f>J29*0.2</f>
        <v>0.6</v>
      </c>
      <c r="L29" s="209" t="s">
        <v>238</v>
      </c>
      <c r="M29" s="207">
        <v>2</v>
      </c>
      <c r="N29" s="208">
        <f>M29*0.2</f>
        <v>0.4</v>
      </c>
      <c r="O29" s="209" t="s">
        <v>239</v>
      </c>
      <c r="P29" s="207">
        <v>1</v>
      </c>
      <c r="Q29" s="208">
        <f>P29*0.2</f>
        <v>0.2</v>
      </c>
      <c r="R29" s="206"/>
      <c r="S29" s="207"/>
      <c r="T29" s="208">
        <f>S29*0.2</f>
        <v>0</v>
      </c>
      <c r="U29" s="195">
        <f t="shared" si="0"/>
        <v>1.4</v>
      </c>
    </row>
    <row r="30" ht="28" customHeight="1" spans="1:22">
      <c r="A30" s="200" t="s">
        <v>31</v>
      </c>
      <c r="B30" s="200" t="s">
        <v>213</v>
      </c>
      <c r="C30" s="201"/>
      <c r="D30" s="202"/>
      <c r="E30" s="203">
        <f>D30*6</f>
        <v>0</v>
      </c>
      <c r="F30" s="202"/>
      <c r="G30" s="202"/>
      <c r="H30" s="203">
        <f>G30*6</f>
        <v>0</v>
      </c>
      <c r="I30" s="201"/>
      <c r="J30" s="202"/>
      <c r="K30" s="203">
        <f>J30*6</f>
        <v>0</v>
      </c>
      <c r="L30" s="201"/>
      <c r="M30" s="202"/>
      <c r="N30" s="203">
        <f>M30*6</f>
        <v>0</v>
      </c>
      <c r="O30" s="201"/>
      <c r="P30" s="202"/>
      <c r="Q30" s="203">
        <f>P30*6</f>
        <v>0</v>
      </c>
      <c r="R30" s="201"/>
      <c r="S30" s="202"/>
      <c r="T30" s="203">
        <f>S30*6</f>
        <v>0</v>
      </c>
      <c r="U30" s="198">
        <f t="shared" si="0"/>
        <v>0</v>
      </c>
      <c r="V30" s="198">
        <f>U30+U31+U32</f>
        <v>4.2</v>
      </c>
    </row>
    <row r="31" ht="28" customHeight="1" spans="1:21">
      <c r="A31" s="200"/>
      <c r="B31" s="200" t="s">
        <v>214</v>
      </c>
      <c r="C31" s="201"/>
      <c r="D31" s="202"/>
      <c r="E31" s="203">
        <f>D31*3</f>
        <v>0</v>
      </c>
      <c r="F31" s="202"/>
      <c r="G31" s="202"/>
      <c r="H31" s="203">
        <f>G31*3</f>
        <v>0</v>
      </c>
      <c r="I31" s="201"/>
      <c r="J31" s="202"/>
      <c r="K31" s="203">
        <f>J31*3</f>
        <v>0</v>
      </c>
      <c r="L31" s="201"/>
      <c r="M31" s="202"/>
      <c r="N31" s="203">
        <f>M31*3</f>
        <v>0</v>
      </c>
      <c r="O31" s="204" t="s">
        <v>240</v>
      </c>
      <c r="P31" s="202">
        <v>1</v>
      </c>
      <c r="Q31" s="203">
        <f>P31*3</f>
        <v>3</v>
      </c>
      <c r="R31" s="201"/>
      <c r="S31" s="202"/>
      <c r="T31" s="203">
        <f>S31*3</f>
        <v>0</v>
      </c>
      <c r="U31" s="198">
        <f t="shared" si="0"/>
        <v>3</v>
      </c>
    </row>
    <row r="32" ht="28" customHeight="1" spans="1:21">
      <c r="A32" s="200"/>
      <c r="B32" s="200" t="s">
        <v>215</v>
      </c>
      <c r="C32" s="201"/>
      <c r="D32" s="202"/>
      <c r="E32" s="203">
        <f>D32*0.2</f>
        <v>0</v>
      </c>
      <c r="F32" s="202"/>
      <c r="G32" s="202"/>
      <c r="H32" s="203">
        <f>G32*0.2</f>
        <v>0</v>
      </c>
      <c r="I32" s="204" t="s">
        <v>241</v>
      </c>
      <c r="J32" s="202">
        <v>1</v>
      </c>
      <c r="K32" s="203">
        <f>J32*0.2</f>
        <v>0.2</v>
      </c>
      <c r="L32" s="204" t="s">
        <v>242</v>
      </c>
      <c r="M32" s="202">
        <v>3</v>
      </c>
      <c r="N32" s="203">
        <f>M32*0.2</f>
        <v>0.6</v>
      </c>
      <c r="O32" s="204" t="s">
        <v>243</v>
      </c>
      <c r="P32" s="202">
        <v>2</v>
      </c>
      <c r="Q32" s="203">
        <f>P32*0.2</f>
        <v>0.4</v>
      </c>
      <c r="R32" s="201"/>
      <c r="S32" s="202"/>
      <c r="T32" s="203">
        <f>S32*0.2</f>
        <v>0</v>
      </c>
      <c r="U32" s="198">
        <f t="shared" si="0"/>
        <v>1.2</v>
      </c>
    </row>
    <row r="33" ht="28" customHeight="1" spans="1:22">
      <c r="A33" s="200" t="s">
        <v>32</v>
      </c>
      <c r="B33" s="200" t="s">
        <v>213</v>
      </c>
      <c r="C33" s="201"/>
      <c r="D33" s="202"/>
      <c r="E33" s="203">
        <f>D33*6</f>
        <v>0</v>
      </c>
      <c r="F33" s="202"/>
      <c r="G33" s="202"/>
      <c r="H33" s="203">
        <f>G33*6</f>
        <v>0</v>
      </c>
      <c r="I33" s="201"/>
      <c r="J33" s="202"/>
      <c r="K33" s="203">
        <f>J33*6</f>
        <v>0</v>
      </c>
      <c r="L33" s="201"/>
      <c r="M33" s="202"/>
      <c r="N33" s="203">
        <f>M33*6</f>
        <v>0</v>
      </c>
      <c r="O33" s="201"/>
      <c r="P33" s="202"/>
      <c r="Q33" s="203">
        <f>P33*6</f>
        <v>0</v>
      </c>
      <c r="R33" s="201"/>
      <c r="S33" s="202"/>
      <c r="T33" s="203">
        <f>S33*6</f>
        <v>0</v>
      </c>
      <c r="U33" s="198">
        <f t="shared" si="0"/>
        <v>0</v>
      </c>
      <c r="V33" s="198">
        <f>U33+U34+U35</f>
        <v>0</v>
      </c>
    </row>
    <row r="34" ht="28" customHeight="1" spans="1:21">
      <c r="A34" s="200"/>
      <c r="B34" s="200" t="s">
        <v>214</v>
      </c>
      <c r="C34" s="201"/>
      <c r="D34" s="202"/>
      <c r="E34" s="203">
        <f>D34*3</f>
        <v>0</v>
      </c>
      <c r="F34" s="202"/>
      <c r="G34" s="202"/>
      <c r="H34" s="203">
        <f>G34*3</f>
        <v>0</v>
      </c>
      <c r="I34" s="201"/>
      <c r="J34" s="202"/>
      <c r="K34" s="203">
        <f>J34*3</f>
        <v>0</v>
      </c>
      <c r="L34" s="201"/>
      <c r="M34" s="202"/>
      <c r="N34" s="203">
        <f>M34*3</f>
        <v>0</v>
      </c>
      <c r="O34" s="201"/>
      <c r="P34" s="202"/>
      <c r="Q34" s="203">
        <f>P34*3</f>
        <v>0</v>
      </c>
      <c r="R34" s="201"/>
      <c r="S34" s="202"/>
      <c r="T34" s="203">
        <f>S34*3</f>
        <v>0</v>
      </c>
      <c r="U34" s="198">
        <f t="shared" si="0"/>
        <v>0</v>
      </c>
    </row>
    <row r="35" ht="28" customHeight="1" spans="1:21">
      <c r="A35" s="200"/>
      <c r="B35" s="200" t="s">
        <v>215</v>
      </c>
      <c r="C35" s="201"/>
      <c r="D35" s="202"/>
      <c r="E35" s="203">
        <f>D35*0.2</f>
        <v>0</v>
      </c>
      <c r="F35" s="202"/>
      <c r="G35" s="202"/>
      <c r="H35" s="203">
        <f>G35*0.2</f>
        <v>0</v>
      </c>
      <c r="I35" s="201"/>
      <c r="J35" s="202"/>
      <c r="K35" s="203">
        <f>J35*0.2</f>
        <v>0</v>
      </c>
      <c r="L35" s="201"/>
      <c r="M35" s="202"/>
      <c r="N35" s="203">
        <f>M35*0.2</f>
        <v>0</v>
      </c>
      <c r="O35" s="201"/>
      <c r="P35" s="202"/>
      <c r="Q35" s="203">
        <f>P35*0.2</f>
        <v>0</v>
      </c>
      <c r="R35" s="201"/>
      <c r="S35" s="202"/>
      <c r="T35" s="203">
        <f>S35*0.2</f>
        <v>0</v>
      </c>
      <c r="U35" s="198">
        <f t="shared" si="0"/>
        <v>0</v>
      </c>
    </row>
    <row r="36" s="195" customFormat="1" ht="28" customHeight="1" spans="1:22">
      <c r="A36" s="205" t="s">
        <v>33</v>
      </c>
      <c r="B36" s="205" t="s">
        <v>213</v>
      </c>
      <c r="C36" s="206"/>
      <c r="D36" s="207"/>
      <c r="E36" s="208">
        <f>D36*6</f>
        <v>0</v>
      </c>
      <c r="F36" s="207"/>
      <c r="G36" s="207"/>
      <c r="H36" s="208">
        <f>G36*6</f>
        <v>0</v>
      </c>
      <c r="I36" s="206"/>
      <c r="J36" s="207"/>
      <c r="K36" s="208">
        <f>J36*6</f>
        <v>0</v>
      </c>
      <c r="L36" s="206"/>
      <c r="M36" s="207"/>
      <c r="N36" s="208">
        <f>M36*6</f>
        <v>0</v>
      </c>
      <c r="O36" s="206"/>
      <c r="P36" s="207"/>
      <c r="Q36" s="208">
        <f>P36*6</f>
        <v>0</v>
      </c>
      <c r="R36" s="206"/>
      <c r="S36" s="207"/>
      <c r="T36" s="208">
        <f>S36*6</f>
        <v>0</v>
      </c>
      <c r="U36" s="195">
        <f t="shared" si="0"/>
        <v>0</v>
      </c>
      <c r="V36" s="195">
        <f>U36+U37+U38</f>
        <v>2.4</v>
      </c>
    </row>
    <row r="37" s="195" customFormat="1" ht="28" customHeight="1" spans="1:21">
      <c r="A37" s="205"/>
      <c r="B37" s="205" t="s">
        <v>214</v>
      </c>
      <c r="C37" s="206"/>
      <c r="D37" s="207"/>
      <c r="E37" s="208">
        <f>D37*3</f>
        <v>0</v>
      </c>
      <c r="F37" s="207"/>
      <c r="G37" s="207"/>
      <c r="H37" s="208">
        <f>G37*3</f>
        <v>0</v>
      </c>
      <c r="I37" s="206"/>
      <c r="J37" s="207"/>
      <c r="K37" s="208">
        <f>J37*3</f>
        <v>0</v>
      </c>
      <c r="L37" s="206"/>
      <c r="M37" s="207"/>
      <c r="N37" s="208">
        <f>M37*3</f>
        <v>0</v>
      </c>
      <c r="O37" s="206"/>
      <c r="P37" s="207"/>
      <c r="Q37" s="208">
        <f>P37*3</f>
        <v>0</v>
      </c>
      <c r="R37" s="206"/>
      <c r="S37" s="207"/>
      <c r="T37" s="208">
        <f>S37*3</f>
        <v>0</v>
      </c>
      <c r="U37" s="195">
        <f t="shared" si="0"/>
        <v>0</v>
      </c>
    </row>
    <row r="38" s="195" customFormat="1" ht="28" customHeight="1" spans="1:21">
      <c r="A38" s="205"/>
      <c r="B38" s="205" t="s">
        <v>215</v>
      </c>
      <c r="C38" s="206"/>
      <c r="D38" s="207"/>
      <c r="E38" s="208">
        <f>D38*0.2</f>
        <v>0</v>
      </c>
      <c r="F38" s="207"/>
      <c r="G38" s="207"/>
      <c r="H38" s="208">
        <f>G38*0.2</f>
        <v>0</v>
      </c>
      <c r="I38" s="209" t="s">
        <v>244</v>
      </c>
      <c r="J38" s="207">
        <v>3</v>
      </c>
      <c r="K38" s="208">
        <f>J38*0.2</f>
        <v>0.6</v>
      </c>
      <c r="L38" s="209" t="s">
        <v>245</v>
      </c>
      <c r="M38" s="207">
        <v>5</v>
      </c>
      <c r="N38" s="208">
        <f>M38*0.2</f>
        <v>1</v>
      </c>
      <c r="O38" s="209" t="s">
        <v>246</v>
      </c>
      <c r="P38" s="207">
        <v>4</v>
      </c>
      <c r="Q38" s="208">
        <f>P38*0.2</f>
        <v>0.8</v>
      </c>
      <c r="R38" s="206"/>
      <c r="S38" s="207"/>
      <c r="T38" s="208">
        <f>S38*0.2</f>
        <v>0</v>
      </c>
      <c r="U38" s="195">
        <f t="shared" si="0"/>
        <v>2.4</v>
      </c>
    </row>
    <row r="39" ht="28" customHeight="1" spans="1:22">
      <c r="A39" s="200" t="s">
        <v>34</v>
      </c>
      <c r="B39" s="200" t="s">
        <v>213</v>
      </c>
      <c r="C39" s="201"/>
      <c r="D39" s="202"/>
      <c r="E39" s="203">
        <f>D39*6</f>
        <v>0</v>
      </c>
      <c r="F39" s="202"/>
      <c r="G39" s="202"/>
      <c r="H39" s="203">
        <f>G39*6</f>
        <v>0</v>
      </c>
      <c r="I39" s="201"/>
      <c r="J39" s="202"/>
      <c r="K39" s="203">
        <f>J39*6</f>
        <v>0</v>
      </c>
      <c r="L39" s="201"/>
      <c r="M39" s="202"/>
      <c r="N39" s="203">
        <f>M39*6</f>
        <v>0</v>
      </c>
      <c r="O39" s="201"/>
      <c r="P39" s="202"/>
      <c r="Q39" s="203">
        <f>P39*6</f>
        <v>0</v>
      </c>
      <c r="R39" s="201"/>
      <c r="S39" s="202"/>
      <c r="T39" s="203">
        <f>S39*6</f>
        <v>0</v>
      </c>
      <c r="U39" s="198">
        <f t="shared" ref="U39:U59" si="1">SUM(E39+K39+N39+Q39)</f>
        <v>0</v>
      </c>
      <c r="V39" s="198">
        <f>U39+U40+U41</f>
        <v>0.8</v>
      </c>
    </row>
    <row r="40" ht="28" customHeight="1" spans="1:21">
      <c r="A40" s="200"/>
      <c r="B40" s="200" t="s">
        <v>214</v>
      </c>
      <c r="C40" s="201"/>
      <c r="D40" s="202"/>
      <c r="E40" s="203">
        <f>D40*3</f>
        <v>0</v>
      </c>
      <c r="F40" s="202"/>
      <c r="G40" s="202"/>
      <c r="H40" s="203">
        <f>G40*3</f>
        <v>0</v>
      </c>
      <c r="I40" s="201"/>
      <c r="J40" s="202"/>
      <c r="K40" s="203">
        <f>J40*3</f>
        <v>0</v>
      </c>
      <c r="L40" s="201"/>
      <c r="M40" s="202"/>
      <c r="N40" s="203">
        <f>M40*3</f>
        <v>0</v>
      </c>
      <c r="O40" s="201"/>
      <c r="P40" s="202"/>
      <c r="Q40" s="203">
        <f>P40*3</f>
        <v>0</v>
      </c>
      <c r="R40" s="201"/>
      <c r="S40" s="202"/>
      <c r="T40" s="203">
        <f>S40*3</f>
        <v>0</v>
      </c>
      <c r="U40" s="198">
        <f t="shared" si="1"/>
        <v>0</v>
      </c>
    </row>
    <row r="41" ht="28" customHeight="1" spans="1:21">
      <c r="A41" s="200"/>
      <c r="B41" s="200" t="s">
        <v>215</v>
      </c>
      <c r="C41" s="201"/>
      <c r="D41" s="202"/>
      <c r="E41" s="203">
        <f>D41*0.2</f>
        <v>0</v>
      </c>
      <c r="F41" s="202"/>
      <c r="G41" s="202"/>
      <c r="H41" s="203">
        <f>G41*0.2</f>
        <v>0</v>
      </c>
      <c r="I41" s="204" t="s">
        <v>247</v>
      </c>
      <c r="J41" s="202">
        <v>1</v>
      </c>
      <c r="K41" s="203">
        <f>J41*0.2</f>
        <v>0.2</v>
      </c>
      <c r="L41" s="204" t="s">
        <v>248</v>
      </c>
      <c r="M41" s="202">
        <v>3</v>
      </c>
      <c r="N41" s="203">
        <f>M41*0.2</f>
        <v>0.6</v>
      </c>
      <c r="O41" s="201"/>
      <c r="P41" s="202"/>
      <c r="Q41" s="203">
        <f>P41*0.2</f>
        <v>0</v>
      </c>
      <c r="R41" s="201"/>
      <c r="S41" s="202"/>
      <c r="T41" s="203">
        <f>S41*0.2</f>
        <v>0</v>
      </c>
      <c r="U41" s="198">
        <f t="shared" si="1"/>
        <v>0.8</v>
      </c>
    </row>
    <row r="42" ht="28" customHeight="1" spans="1:22">
      <c r="A42" s="200" t="s">
        <v>35</v>
      </c>
      <c r="B42" s="200" t="s">
        <v>213</v>
      </c>
      <c r="C42" s="201"/>
      <c r="D42" s="202"/>
      <c r="E42" s="203">
        <f>D42*6</f>
        <v>0</v>
      </c>
      <c r="F42" s="202"/>
      <c r="G42" s="202"/>
      <c r="H42" s="203">
        <f>G42*6</f>
        <v>0</v>
      </c>
      <c r="I42" s="201"/>
      <c r="J42" s="202"/>
      <c r="K42" s="203">
        <f>J42*6</f>
        <v>0</v>
      </c>
      <c r="L42" s="201"/>
      <c r="M42" s="202"/>
      <c r="N42" s="203">
        <f>M42*6</f>
        <v>0</v>
      </c>
      <c r="O42" s="201"/>
      <c r="P42" s="202"/>
      <c r="Q42" s="203">
        <f>P42*6</f>
        <v>0</v>
      </c>
      <c r="R42" s="201"/>
      <c r="S42" s="202"/>
      <c r="T42" s="203">
        <f>S42*6</f>
        <v>0</v>
      </c>
      <c r="U42" s="198">
        <f t="shared" si="1"/>
        <v>0</v>
      </c>
      <c r="V42" s="198">
        <f>U42+U43+U44</f>
        <v>0.4</v>
      </c>
    </row>
    <row r="43" ht="28" customHeight="1" spans="1:21">
      <c r="A43" s="200"/>
      <c r="B43" s="200" t="s">
        <v>214</v>
      </c>
      <c r="C43" s="201"/>
      <c r="D43" s="202"/>
      <c r="E43" s="203">
        <f>D43*3</f>
        <v>0</v>
      </c>
      <c r="F43" s="202"/>
      <c r="G43" s="202"/>
      <c r="H43" s="203">
        <f>G43*3</f>
        <v>0</v>
      </c>
      <c r="I43" s="201"/>
      <c r="J43" s="202"/>
      <c r="K43" s="203">
        <f>J43*3</f>
        <v>0</v>
      </c>
      <c r="L43" s="201"/>
      <c r="M43" s="202"/>
      <c r="N43" s="203">
        <f>M43*3</f>
        <v>0</v>
      </c>
      <c r="O43" s="201"/>
      <c r="P43" s="202"/>
      <c r="Q43" s="203">
        <f>P43*3</f>
        <v>0</v>
      </c>
      <c r="R43" s="201"/>
      <c r="S43" s="202"/>
      <c r="T43" s="203">
        <f>S43*3</f>
        <v>0</v>
      </c>
      <c r="U43" s="198">
        <f t="shared" si="1"/>
        <v>0</v>
      </c>
    </row>
    <row r="44" ht="28" customHeight="1" spans="1:21">
      <c r="A44" s="200"/>
      <c r="B44" s="200" t="s">
        <v>215</v>
      </c>
      <c r="C44" s="201"/>
      <c r="D44" s="202"/>
      <c r="E44" s="203">
        <f>D44*0.2</f>
        <v>0</v>
      </c>
      <c r="F44" s="202"/>
      <c r="G44" s="202"/>
      <c r="H44" s="203">
        <f>G44*0.2</f>
        <v>0</v>
      </c>
      <c r="I44" s="204" t="s">
        <v>249</v>
      </c>
      <c r="J44" s="202">
        <v>2</v>
      </c>
      <c r="K44" s="203">
        <f>J44*0.2</f>
        <v>0.4</v>
      </c>
      <c r="L44" s="201"/>
      <c r="M44" s="202"/>
      <c r="N44" s="203">
        <f>M44*0.2</f>
        <v>0</v>
      </c>
      <c r="O44" s="201"/>
      <c r="P44" s="202"/>
      <c r="Q44" s="203">
        <f>P44*0.2</f>
        <v>0</v>
      </c>
      <c r="R44" s="201"/>
      <c r="S44" s="202"/>
      <c r="T44" s="203">
        <f>S44*0.2</f>
        <v>0</v>
      </c>
      <c r="U44" s="198">
        <f t="shared" si="1"/>
        <v>0.4</v>
      </c>
    </row>
    <row r="45" ht="28" customHeight="1" spans="1:22">
      <c r="A45" s="200" t="s">
        <v>36</v>
      </c>
      <c r="B45" s="200" t="s">
        <v>213</v>
      </c>
      <c r="C45" s="201"/>
      <c r="D45" s="202"/>
      <c r="E45" s="203">
        <f>D45*6</f>
        <v>0</v>
      </c>
      <c r="F45" s="202"/>
      <c r="G45" s="202"/>
      <c r="H45" s="203">
        <f>G45*6</f>
        <v>0</v>
      </c>
      <c r="I45" s="201"/>
      <c r="J45" s="202"/>
      <c r="K45" s="203">
        <f>J45*6</f>
        <v>0</v>
      </c>
      <c r="L45" s="201"/>
      <c r="M45" s="202"/>
      <c r="N45" s="203">
        <f>M45*6</f>
        <v>0</v>
      </c>
      <c r="O45" s="201"/>
      <c r="P45" s="202"/>
      <c r="Q45" s="203">
        <f>P45*6</f>
        <v>0</v>
      </c>
      <c r="R45" s="201"/>
      <c r="S45" s="202"/>
      <c r="T45" s="203">
        <f>S45*6</f>
        <v>0</v>
      </c>
      <c r="U45" s="198">
        <f t="shared" si="1"/>
        <v>0</v>
      </c>
      <c r="V45" s="198">
        <f>U45+U46+U47</f>
        <v>3</v>
      </c>
    </row>
    <row r="46" ht="28" customHeight="1" spans="1:21">
      <c r="A46" s="200"/>
      <c r="B46" s="200" t="s">
        <v>214</v>
      </c>
      <c r="C46" s="201"/>
      <c r="D46" s="202"/>
      <c r="E46" s="203">
        <f>D46*3</f>
        <v>0</v>
      </c>
      <c r="F46" s="202"/>
      <c r="G46" s="202"/>
      <c r="H46" s="203">
        <f>G46*3</f>
        <v>0</v>
      </c>
      <c r="I46" s="201"/>
      <c r="J46" s="202"/>
      <c r="K46" s="203">
        <f>J46*3</f>
        <v>0</v>
      </c>
      <c r="L46" s="201"/>
      <c r="M46" s="202"/>
      <c r="N46" s="203">
        <f>M46*3</f>
        <v>0</v>
      </c>
      <c r="O46" s="201"/>
      <c r="P46" s="202"/>
      <c r="Q46" s="203">
        <f>P46*3</f>
        <v>0</v>
      </c>
      <c r="R46" s="201"/>
      <c r="S46" s="202"/>
      <c r="T46" s="203">
        <f>S46*3</f>
        <v>0</v>
      </c>
      <c r="U46" s="198">
        <f t="shared" si="1"/>
        <v>0</v>
      </c>
    </row>
    <row r="47" ht="28" customHeight="1" spans="1:21">
      <c r="A47" s="200"/>
      <c r="B47" s="200" t="s">
        <v>215</v>
      </c>
      <c r="C47" s="204" t="s">
        <v>250</v>
      </c>
      <c r="D47" s="202">
        <v>1</v>
      </c>
      <c r="E47" s="203">
        <f>D47*0.2</f>
        <v>0.2</v>
      </c>
      <c r="F47" s="210" t="s">
        <v>251</v>
      </c>
      <c r="G47" s="202">
        <v>2</v>
      </c>
      <c r="H47" s="203">
        <f>G47*0.2</f>
        <v>0.4</v>
      </c>
      <c r="I47" s="204" t="s">
        <v>252</v>
      </c>
      <c r="J47" s="202">
        <v>7</v>
      </c>
      <c r="K47" s="203">
        <f>J47*0.2</f>
        <v>1.4</v>
      </c>
      <c r="L47" s="204" t="s">
        <v>253</v>
      </c>
      <c r="M47" s="202">
        <v>5</v>
      </c>
      <c r="N47" s="203">
        <f>M47*0.2</f>
        <v>1</v>
      </c>
      <c r="O47" s="204" t="s">
        <v>254</v>
      </c>
      <c r="P47" s="202">
        <v>2</v>
      </c>
      <c r="Q47" s="203">
        <f>P47*0.2</f>
        <v>0.4</v>
      </c>
      <c r="R47" s="201"/>
      <c r="S47" s="202"/>
      <c r="T47" s="203">
        <f>S47*0.2</f>
        <v>0</v>
      </c>
      <c r="U47" s="198">
        <f t="shared" si="1"/>
        <v>3</v>
      </c>
    </row>
    <row r="48" ht="28" customHeight="1" spans="1:22">
      <c r="A48" s="200" t="s">
        <v>37</v>
      </c>
      <c r="B48" s="200" t="s">
        <v>213</v>
      </c>
      <c r="C48" s="201"/>
      <c r="D48" s="202"/>
      <c r="E48" s="203">
        <f>D48*6</f>
        <v>0</v>
      </c>
      <c r="F48" s="202"/>
      <c r="G48" s="202"/>
      <c r="H48" s="203">
        <f>G48*6</f>
        <v>0</v>
      </c>
      <c r="I48" s="201"/>
      <c r="J48" s="202"/>
      <c r="K48" s="203">
        <f>J48*6</f>
        <v>0</v>
      </c>
      <c r="L48" s="201"/>
      <c r="M48" s="202"/>
      <c r="N48" s="203">
        <f>M48*6</f>
        <v>0</v>
      </c>
      <c r="O48" s="201"/>
      <c r="P48" s="202"/>
      <c r="Q48" s="203">
        <f>P48*6</f>
        <v>0</v>
      </c>
      <c r="R48" s="201"/>
      <c r="S48" s="202"/>
      <c r="T48" s="203">
        <f>S48*6</f>
        <v>0</v>
      </c>
      <c r="U48" s="198">
        <f t="shared" si="1"/>
        <v>0</v>
      </c>
      <c r="V48" s="198">
        <f>U48+U49+U50</f>
        <v>0.2</v>
      </c>
    </row>
    <row r="49" ht="28" customHeight="1" spans="1:21">
      <c r="A49" s="200"/>
      <c r="B49" s="200" t="s">
        <v>214</v>
      </c>
      <c r="C49" s="201"/>
      <c r="D49" s="202"/>
      <c r="E49" s="203">
        <f>D49*3</f>
        <v>0</v>
      </c>
      <c r="F49" s="202"/>
      <c r="G49" s="202"/>
      <c r="H49" s="203">
        <f>G49*3</f>
        <v>0</v>
      </c>
      <c r="I49" s="201"/>
      <c r="J49" s="202"/>
      <c r="K49" s="203">
        <f>J49*3</f>
        <v>0</v>
      </c>
      <c r="L49" s="201"/>
      <c r="M49" s="202"/>
      <c r="N49" s="203">
        <f>M49*3</f>
        <v>0</v>
      </c>
      <c r="O49" s="201"/>
      <c r="P49" s="202"/>
      <c r="Q49" s="203">
        <f>P49*3</f>
        <v>0</v>
      </c>
      <c r="R49" s="201"/>
      <c r="S49" s="202"/>
      <c r="T49" s="203">
        <f>S49*3</f>
        <v>0</v>
      </c>
      <c r="U49" s="198">
        <f t="shared" si="1"/>
        <v>0</v>
      </c>
    </row>
    <row r="50" ht="28" customHeight="1" spans="1:21">
      <c r="A50" s="200"/>
      <c r="B50" s="200" t="s">
        <v>215</v>
      </c>
      <c r="C50" s="201"/>
      <c r="D50" s="202"/>
      <c r="E50" s="203">
        <f>D50*0.2</f>
        <v>0</v>
      </c>
      <c r="F50" s="202"/>
      <c r="G50" s="202"/>
      <c r="H50" s="203">
        <f>G50*0.2</f>
        <v>0</v>
      </c>
      <c r="I50" s="201"/>
      <c r="J50" s="202"/>
      <c r="K50" s="203">
        <f>J50*0.2</f>
        <v>0</v>
      </c>
      <c r="L50" s="204" t="s">
        <v>255</v>
      </c>
      <c r="M50" s="202">
        <v>1</v>
      </c>
      <c r="N50" s="203">
        <f>M50*0.2</f>
        <v>0.2</v>
      </c>
      <c r="O50" s="201"/>
      <c r="P50" s="202"/>
      <c r="Q50" s="203">
        <f>P50*0.2</f>
        <v>0</v>
      </c>
      <c r="R50" s="201"/>
      <c r="S50" s="202"/>
      <c r="T50" s="203">
        <f>S50*0.2</f>
        <v>0</v>
      </c>
      <c r="U50" s="198">
        <f t="shared" si="1"/>
        <v>0.2</v>
      </c>
    </row>
    <row r="51" ht="28" customHeight="1" spans="1:22">
      <c r="A51" s="200" t="s">
        <v>38</v>
      </c>
      <c r="B51" s="200" t="s">
        <v>213</v>
      </c>
      <c r="C51" s="201"/>
      <c r="D51" s="202"/>
      <c r="E51" s="203">
        <f>D51*6</f>
        <v>0</v>
      </c>
      <c r="F51" s="202"/>
      <c r="G51" s="202"/>
      <c r="H51" s="203">
        <f>G51*6</f>
        <v>0</v>
      </c>
      <c r="I51" s="201"/>
      <c r="J51" s="202"/>
      <c r="K51" s="203">
        <f>J51*6</f>
        <v>0</v>
      </c>
      <c r="L51" s="201"/>
      <c r="M51" s="202"/>
      <c r="N51" s="203">
        <f>M51*6</f>
        <v>0</v>
      </c>
      <c r="O51" s="201"/>
      <c r="P51" s="202"/>
      <c r="Q51" s="203">
        <f>P51*6</f>
        <v>0</v>
      </c>
      <c r="R51" s="201"/>
      <c r="S51" s="202"/>
      <c r="T51" s="203">
        <f>S51*6</f>
        <v>0</v>
      </c>
      <c r="U51" s="198">
        <f t="shared" si="1"/>
        <v>0</v>
      </c>
      <c r="V51" s="198">
        <f>U51+U52+U53</f>
        <v>0.2</v>
      </c>
    </row>
    <row r="52" ht="28" customHeight="1" spans="1:21">
      <c r="A52" s="200"/>
      <c r="B52" s="200" t="s">
        <v>214</v>
      </c>
      <c r="C52" s="201"/>
      <c r="D52" s="202"/>
      <c r="E52" s="203">
        <f>D52*3</f>
        <v>0</v>
      </c>
      <c r="F52" s="202"/>
      <c r="G52" s="202"/>
      <c r="H52" s="203">
        <f>G52*3</f>
        <v>0</v>
      </c>
      <c r="I52" s="201"/>
      <c r="J52" s="202"/>
      <c r="K52" s="203">
        <f>J52*3</f>
        <v>0</v>
      </c>
      <c r="L52" s="201"/>
      <c r="M52" s="202"/>
      <c r="N52" s="203">
        <f>M52*3</f>
        <v>0</v>
      </c>
      <c r="O52" s="201"/>
      <c r="P52" s="202"/>
      <c r="Q52" s="203">
        <f>P52*3</f>
        <v>0</v>
      </c>
      <c r="R52" s="201"/>
      <c r="S52" s="202"/>
      <c r="T52" s="203">
        <f>S52*3</f>
        <v>0</v>
      </c>
      <c r="U52" s="198">
        <f t="shared" si="1"/>
        <v>0</v>
      </c>
    </row>
    <row r="53" ht="28" customHeight="1" spans="1:21">
      <c r="A53" s="200"/>
      <c r="B53" s="200" t="s">
        <v>215</v>
      </c>
      <c r="C53" s="201"/>
      <c r="D53" s="202"/>
      <c r="E53" s="203">
        <f>D53*0.2</f>
        <v>0</v>
      </c>
      <c r="F53" s="210" t="s">
        <v>256</v>
      </c>
      <c r="G53" s="202">
        <v>1</v>
      </c>
      <c r="H53" s="203">
        <f>G53*0.2</f>
        <v>0.2</v>
      </c>
      <c r="I53" s="201"/>
      <c r="J53" s="202"/>
      <c r="K53" s="203">
        <f>J53*0.2</f>
        <v>0</v>
      </c>
      <c r="L53" s="204" t="s">
        <v>257</v>
      </c>
      <c r="M53" s="202">
        <v>1</v>
      </c>
      <c r="N53" s="203">
        <f>M53*0.2</f>
        <v>0.2</v>
      </c>
      <c r="O53" s="201"/>
      <c r="P53" s="202"/>
      <c r="Q53" s="203">
        <f>P53*0.2</f>
        <v>0</v>
      </c>
      <c r="R53" s="201"/>
      <c r="S53" s="202"/>
      <c r="T53" s="203">
        <f>S53*0.2</f>
        <v>0</v>
      </c>
      <c r="U53" s="198">
        <f t="shared" si="1"/>
        <v>0.2</v>
      </c>
    </row>
    <row r="54" ht="28" customHeight="1" spans="1:22">
      <c r="A54" s="200" t="s">
        <v>39</v>
      </c>
      <c r="B54" s="200" t="s">
        <v>213</v>
      </c>
      <c r="C54" s="201"/>
      <c r="D54" s="202"/>
      <c r="E54" s="203">
        <f>D54*6</f>
        <v>0</v>
      </c>
      <c r="F54" s="202"/>
      <c r="G54" s="202"/>
      <c r="H54" s="203">
        <f>G54*6</f>
        <v>0</v>
      </c>
      <c r="I54" s="201"/>
      <c r="J54" s="202"/>
      <c r="K54" s="203">
        <f>J54*6</f>
        <v>0</v>
      </c>
      <c r="L54" s="201"/>
      <c r="M54" s="202"/>
      <c r="N54" s="203">
        <f>M54*6</f>
        <v>0</v>
      </c>
      <c r="O54" s="204"/>
      <c r="P54" s="202"/>
      <c r="Q54" s="203">
        <f>P54*6</f>
        <v>0</v>
      </c>
      <c r="R54" s="201"/>
      <c r="S54" s="202"/>
      <c r="T54" s="203">
        <f>S54*6</f>
        <v>0</v>
      </c>
      <c r="U54" s="198">
        <f t="shared" si="1"/>
        <v>0</v>
      </c>
      <c r="V54" s="198">
        <f>U54+U55+U56</f>
        <v>2</v>
      </c>
    </row>
    <row r="55" ht="28" customHeight="1" spans="1:21">
      <c r="A55" s="200"/>
      <c r="B55" s="200" t="s">
        <v>214</v>
      </c>
      <c r="C55" s="201"/>
      <c r="D55" s="202"/>
      <c r="E55" s="203">
        <f>D55*3</f>
        <v>0</v>
      </c>
      <c r="F55" s="202"/>
      <c r="G55" s="202"/>
      <c r="H55" s="203">
        <f>G55*3</f>
        <v>0</v>
      </c>
      <c r="I55" s="201"/>
      <c r="J55" s="202"/>
      <c r="K55" s="203">
        <f>J55*3</f>
        <v>0</v>
      </c>
      <c r="L55" s="201"/>
      <c r="M55" s="202"/>
      <c r="N55" s="203">
        <f>M55*3</f>
        <v>0</v>
      </c>
      <c r="O55" s="201"/>
      <c r="P55" s="202"/>
      <c r="Q55" s="203">
        <f>P55*3</f>
        <v>0</v>
      </c>
      <c r="R55" s="201"/>
      <c r="S55" s="202"/>
      <c r="T55" s="203">
        <f>S55*3</f>
        <v>0</v>
      </c>
      <c r="U55" s="198">
        <f t="shared" si="1"/>
        <v>0</v>
      </c>
    </row>
    <row r="56" ht="85.5" customHeight="1" spans="1:21">
      <c r="A56" s="200"/>
      <c r="B56" s="200" t="s">
        <v>215</v>
      </c>
      <c r="C56" s="204" t="s">
        <v>258</v>
      </c>
      <c r="D56" s="202">
        <v>1</v>
      </c>
      <c r="E56" s="203">
        <f>D56*0.2</f>
        <v>0.2</v>
      </c>
      <c r="F56" s="202"/>
      <c r="G56" s="202"/>
      <c r="H56" s="203">
        <f>G56*0.2</f>
        <v>0</v>
      </c>
      <c r="I56" s="204" t="s">
        <v>259</v>
      </c>
      <c r="J56" s="202">
        <v>1</v>
      </c>
      <c r="K56" s="203">
        <f>J56*0.2</f>
        <v>0.2</v>
      </c>
      <c r="L56" s="204" t="s">
        <v>260</v>
      </c>
      <c r="M56" s="202">
        <v>4</v>
      </c>
      <c r="N56" s="203">
        <f>M56*0.2</f>
        <v>0.8</v>
      </c>
      <c r="O56" s="204" t="s">
        <v>261</v>
      </c>
      <c r="P56" s="202">
        <v>4</v>
      </c>
      <c r="Q56" s="203">
        <f>P56*0.2</f>
        <v>0.8</v>
      </c>
      <c r="R56" s="201"/>
      <c r="S56" s="202"/>
      <c r="T56" s="203">
        <f>S56*0.2</f>
        <v>0</v>
      </c>
      <c r="U56" s="198">
        <f t="shared" si="1"/>
        <v>2</v>
      </c>
    </row>
    <row r="57" ht="28" customHeight="1" spans="1:22">
      <c r="A57" s="200" t="s">
        <v>40</v>
      </c>
      <c r="B57" s="200" t="s">
        <v>213</v>
      </c>
      <c r="C57" s="201"/>
      <c r="D57" s="202"/>
      <c r="E57" s="203">
        <f>D57*6</f>
        <v>0</v>
      </c>
      <c r="F57" s="202"/>
      <c r="G57" s="202"/>
      <c r="H57" s="203">
        <f>G57*6</f>
        <v>0</v>
      </c>
      <c r="I57" s="204"/>
      <c r="J57" s="202"/>
      <c r="K57" s="203">
        <f>J57*6</f>
        <v>0</v>
      </c>
      <c r="L57" s="204"/>
      <c r="M57" s="202"/>
      <c r="N57" s="203">
        <f>M57*6</f>
        <v>0</v>
      </c>
      <c r="O57" s="204"/>
      <c r="P57" s="202"/>
      <c r="Q57" s="203">
        <f>P57*6</f>
        <v>0</v>
      </c>
      <c r="R57" s="201"/>
      <c r="S57" s="202"/>
      <c r="T57" s="203">
        <f>S57*6</f>
        <v>0</v>
      </c>
      <c r="U57" s="198">
        <f t="shared" ref="U57:U68" si="2">SUM(E57+K57+N57+Q57)</f>
        <v>0</v>
      </c>
      <c r="V57" s="198">
        <f>U57+U58+U59</f>
        <v>0.2</v>
      </c>
    </row>
    <row r="58" ht="28" customHeight="1" spans="1:21">
      <c r="A58" s="200"/>
      <c r="B58" s="200" t="s">
        <v>214</v>
      </c>
      <c r="C58" s="201"/>
      <c r="D58" s="202"/>
      <c r="E58" s="203">
        <f>D58*3</f>
        <v>0</v>
      </c>
      <c r="F58" s="202"/>
      <c r="G58" s="202"/>
      <c r="H58" s="203">
        <f>G58*3</f>
        <v>0</v>
      </c>
      <c r="I58" s="204"/>
      <c r="J58" s="202"/>
      <c r="K58" s="203">
        <f>J58*3</f>
        <v>0</v>
      </c>
      <c r="L58" s="204"/>
      <c r="M58" s="202"/>
      <c r="N58" s="203">
        <f>M58*3</f>
        <v>0</v>
      </c>
      <c r="O58" s="204"/>
      <c r="P58" s="202"/>
      <c r="Q58" s="203">
        <f>P58*3</f>
        <v>0</v>
      </c>
      <c r="R58" s="201"/>
      <c r="S58" s="202"/>
      <c r="T58" s="203">
        <f>S58*3</f>
        <v>0</v>
      </c>
      <c r="U58" s="198">
        <f t="shared" si="2"/>
        <v>0</v>
      </c>
    </row>
    <row r="59" ht="28" customHeight="1" spans="1:21">
      <c r="A59" s="200"/>
      <c r="B59" s="200" t="s">
        <v>215</v>
      </c>
      <c r="C59" s="204" t="s">
        <v>262</v>
      </c>
      <c r="D59" s="202">
        <v>1</v>
      </c>
      <c r="E59" s="203">
        <f>D59*0.2</f>
        <v>0.2</v>
      </c>
      <c r="F59" s="202"/>
      <c r="G59" s="202"/>
      <c r="H59" s="203">
        <f>G59*0.2</f>
        <v>0</v>
      </c>
      <c r="I59" s="204"/>
      <c r="J59" s="202"/>
      <c r="K59" s="203">
        <f>J59*0.2</f>
        <v>0</v>
      </c>
      <c r="L59" s="204"/>
      <c r="M59" s="202"/>
      <c r="N59" s="203">
        <f>M59*0.2</f>
        <v>0</v>
      </c>
      <c r="O59" s="204"/>
      <c r="P59" s="202"/>
      <c r="Q59" s="203">
        <f>P59*0.2</f>
        <v>0</v>
      </c>
      <c r="R59" s="201"/>
      <c r="S59" s="202"/>
      <c r="T59" s="203">
        <f>S59*0.2</f>
        <v>0</v>
      </c>
      <c r="U59" s="198">
        <f t="shared" si="2"/>
        <v>0.2</v>
      </c>
    </row>
    <row r="60" ht="28" customHeight="1" spans="1:22">
      <c r="A60" s="200" t="s">
        <v>41</v>
      </c>
      <c r="B60" s="200" t="s">
        <v>213</v>
      </c>
      <c r="C60" s="201"/>
      <c r="D60" s="202"/>
      <c r="E60" s="203">
        <f>D60*6</f>
        <v>0</v>
      </c>
      <c r="F60" s="202"/>
      <c r="G60" s="202"/>
      <c r="H60" s="203">
        <f>G60*6</f>
        <v>0</v>
      </c>
      <c r="I60" s="204"/>
      <c r="J60" s="202"/>
      <c r="K60" s="203">
        <f>J60*6</f>
        <v>0</v>
      </c>
      <c r="L60" s="204"/>
      <c r="M60" s="202"/>
      <c r="N60" s="203">
        <f>M60*6</f>
        <v>0</v>
      </c>
      <c r="O60" s="204"/>
      <c r="P60" s="202"/>
      <c r="Q60" s="203">
        <f>P60*6</f>
        <v>0</v>
      </c>
      <c r="R60" s="201"/>
      <c r="S60" s="202"/>
      <c r="T60" s="203">
        <f>S60*6</f>
        <v>0</v>
      </c>
      <c r="U60" s="198">
        <f t="shared" si="2"/>
        <v>0</v>
      </c>
      <c r="V60" s="198">
        <f>U60+U61+U62</f>
        <v>0</v>
      </c>
    </row>
    <row r="61" ht="28" customHeight="1" spans="1:21">
      <c r="A61" s="200"/>
      <c r="B61" s="200" t="s">
        <v>214</v>
      </c>
      <c r="C61" s="201"/>
      <c r="D61" s="202"/>
      <c r="E61" s="203">
        <f>D61*3</f>
        <v>0</v>
      </c>
      <c r="F61" s="202"/>
      <c r="G61" s="202"/>
      <c r="H61" s="203">
        <f>G61*3</f>
        <v>0</v>
      </c>
      <c r="I61" s="204"/>
      <c r="J61" s="202"/>
      <c r="K61" s="203">
        <f>J61*3</f>
        <v>0</v>
      </c>
      <c r="L61" s="204"/>
      <c r="M61" s="202"/>
      <c r="N61" s="203">
        <f>M61*3</f>
        <v>0</v>
      </c>
      <c r="O61" s="204"/>
      <c r="P61" s="202"/>
      <c r="Q61" s="203">
        <f>P61*3</f>
        <v>0</v>
      </c>
      <c r="R61" s="201"/>
      <c r="S61" s="202"/>
      <c r="T61" s="203">
        <f>S61*3</f>
        <v>0</v>
      </c>
      <c r="U61" s="198">
        <f t="shared" si="2"/>
        <v>0</v>
      </c>
    </row>
    <row r="62" ht="28" customHeight="1" spans="1:21">
      <c r="A62" s="200"/>
      <c r="B62" s="200" t="s">
        <v>215</v>
      </c>
      <c r="C62" s="201"/>
      <c r="D62" s="202"/>
      <c r="E62" s="203">
        <f>D62*0.2</f>
        <v>0</v>
      </c>
      <c r="F62" s="202"/>
      <c r="G62" s="202"/>
      <c r="H62" s="203">
        <f>G62*0.2</f>
        <v>0</v>
      </c>
      <c r="I62" s="204"/>
      <c r="J62" s="202"/>
      <c r="K62" s="203">
        <f>J62*0.2</f>
        <v>0</v>
      </c>
      <c r="L62" s="204"/>
      <c r="M62" s="202"/>
      <c r="N62" s="203">
        <f>M62*0.2</f>
        <v>0</v>
      </c>
      <c r="O62" s="204"/>
      <c r="P62" s="202"/>
      <c r="Q62" s="203">
        <f>P62*0.2</f>
        <v>0</v>
      </c>
      <c r="R62" s="201"/>
      <c r="S62" s="202"/>
      <c r="T62" s="203">
        <f>S62*0.2</f>
        <v>0</v>
      </c>
      <c r="U62" s="198">
        <f t="shared" si="2"/>
        <v>0</v>
      </c>
    </row>
    <row r="63" ht="28" customHeight="1" spans="1:22">
      <c r="A63" s="200" t="s">
        <v>42</v>
      </c>
      <c r="B63" s="200" t="s">
        <v>213</v>
      </c>
      <c r="C63" s="201"/>
      <c r="D63" s="202"/>
      <c r="E63" s="203">
        <f>D63*6</f>
        <v>0</v>
      </c>
      <c r="F63" s="202"/>
      <c r="G63" s="202"/>
      <c r="H63" s="203">
        <f>G63*6</f>
        <v>0</v>
      </c>
      <c r="I63" s="204"/>
      <c r="J63" s="202"/>
      <c r="K63" s="203">
        <f>J63*6</f>
        <v>0</v>
      </c>
      <c r="L63" s="204"/>
      <c r="M63" s="202"/>
      <c r="N63" s="203">
        <f>M63*6</f>
        <v>0</v>
      </c>
      <c r="O63" s="204"/>
      <c r="P63" s="202"/>
      <c r="Q63" s="203">
        <f>P63*6</f>
        <v>0</v>
      </c>
      <c r="R63" s="201"/>
      <c r="S63" s="202"/>
      <c r="T63" s="203">
        <f>S63*6</f>
        <v>0</v>
      </c>
      <c r="U63" s="198">
        <f t="shared" si="2"/>
        <v>0</v>
      </c>
      <c r="V63" s="198">
        <f>U63+U64+U65</f>
        <v>0</v>
      </c>
    </row>
    <row r="64" ht="28" customHeight="1" spans="1:21">
      <c r="A64" s="200"/>
      <c r="B64" s="200" t="s">
        <v>214</v>
      </c>
      <c r="C64" s="201"/>
      <c r="D64" s="202"/>
      <c r="E64" s="203">
        <f>D64*3</f>
        <v>0</v>
      </c>
      <c r="F64" s="202"/>
      <c r="G64" s="202"/>
      <c r="H64" s="203">
        <f>G64*3</f>
        <v>0</v>
      </c>
      <c r="I64" s="204"/>
      <c r="J64" s="202"/>
      <c r="K64" s="203">
        <f>J64*3</f>
        <v>0</v>
      </c>
      <c r="L64" s="204"/>
      <c r="M64" s="202"/>
      <c r="N64" s="203">
        <f>M64*3</f>
        <v>0</v>
      </c>
      <c r="O64" s="204"/>
      <c r="P64" s="202"/>
      <c r="Q64" s="203">
        <f>P64*3</f>
        <v>0</v>
      </c>
      <c r="R64" s="201"/>
      <c r="S64" s="202"/>
      <c r="T64" s="203">
        <f>S64*3</f>
        <v>0</v>
      </c>
      <c r="U64" s="198">
        <f t="shared" si="2"/>
        <v>0</v>
      </c>
    </row>
    <row r="65" ht="28" customHeight="1" spans="1:21">
      <c r="A65" s="200"/>
      <c r="B65" s="200" t="s">
        <v>215</v>
      </c>
      <c r="C65" s="201"/>
      <c r="D65" s="202"/>
      <c r="E65" s="203">
        <f>D65*0.2</f>
        <v>0</v>
      </c>
      <c r="F65" s="202"/>
      <c r="G65" s="202"/>
      <c r="H65" s="203">
        <f>G65*0.2</f>
        <v>0</v>
      </c>
      <c r="I65" s="204"/>
      <c r="J65" s="202"/>
      <c r="K65" s="203">
        <f>J65*0.2</f>
        <v>0</v>
      </c>
      <c r="L65" s="204"/>
      <c r="M65" s="202"/>
      <c r="N65" s="203">
        <f>M65*0.2</f>
        <v>0</v>
      </c>
      <c r="O65" s="204"/>
      <c r="P65" s="202"/>
      <c r="Q65" s="203">
        <f>P65*0.2</f>
        <v>0</v>
      </c>
      <c r="R65" s="201"/>
      <c r="S65" s="202"/>
      <c r="T65" s="203">
        <f>S65*0.2</f>
        <v>0</v>
      </c>
      <c r="U65" s="198">
        <f t="shared" si="2"/>
        <v>0</v>
      </c>
    </row>
    <row r="66" ht="46.8" spans="1:22">
      <c r="A66" s="200" t="s">
        <v>43</v>
      </c>
      <c r="B66" s="200" t="s">
        <v>213</v>
      </c>
      <c r="E66" s="203">
        <f>D66*6</f>
        <v>0</v>
      </c>
      <c r="H66" s="203">
        <f>G66*6</f>
        <v>0</v>
      </c>
      <c r="K66" s="203">
        <f>J66*6</f>
        <v>0</v>
      </c>
      <c r="N66" s="203">
        <f>M66*6</f>
        <v>0</v>
      </c>
      <c r="Q66" s="203">
        <f>P66*6</f>
        <v>0</v>
      </c>
      <c r="T66" s="203">
        <f>S66*6</f>
        <v>0</v>
      </c>
      <c r="U66" s="198">
        <f t="shared" si="2"/>
        <v>0</v>
      </c>
      <c r="V66" s="198">
        <f>U66+U67+U68</f>
        <v>0.2</v>
      </c>
    </row>
    <row r="67" ht="31.2" spans="2:21">
      <c r="B67" s="200" t="s">
        <v>214</v>
      </c>
      <c r="E67" s="203">
        <f>D67*3</f>
        <v>0</v>
      </c>
      <c r="H67" s="203">
        <f>G67*3</f>
        <v>0</v>
      </c>
      <c r="K67" s="203">
        <f>J67*3</f>
        <v>0</v>
      </c>
      <c r="N67" s="203">
        <f>M67*3</f>
        <v>0</v>
      </c>
      <c r="Q67" s="203">
        <f>P67*3</f>
        <v>0</v>
      </c>
      <c r="T67" s="203">
        <f>S67*3</f>
        <v>0</v>
      </c>
      <c r="U67" s="198">
        <f t="shared" si="2"/>
        <v>0</v>
      </c>
    </row>
    <row r="68" ht="31.2" spans="2:21">
      <c r="B68" s="200" t="s">
        <v>215</v>
      </c>
      <c r="E68" s="203">
        <f>D68*0.2</f>
        <v>0</v>
      </c>
      <c r="H68" s="203">
        <f>G68*0.2</f>
        <v>0</v>
      </c>
      <c r="K68" s="203">
        <f>J68*0.2</f>
        <v>0</v>
      </c>
      <c r="N68" s="203">
        <f>M68*0.2</f>
        <v>0</v>
      </c>
      <c r="O68" s="204" t="s">
        <v>263</v>
      </c>
      <c r="P68" s="198">
        <v>1</v>
      </c>
      <c r="Q68" s="203">
        <f>P68*0.2</f>
        <v>0.2</v>
      </c>
      <c r="T68" s="203">
        <f>S68*0.2</f>
        <v>0</v>
      </c>
      <c r="U68" s="198">
        <f t="shared" si="2"/>
        <v>0.2</v>
      </c>
    </row>
  </sheetData>
  <sheetProtection formatCells="0" insertHyperlinks="0" autoFilter="0"/>
  <mergeCells count="6">
    <mergeCell ref="C4:E4"/>
    <mergeCell ref="F4:H4"/>
    <mergeCell ref="I4:K4"/>
    <mergeCell ref="L4:N4"/>
    <mergeCell ref="O4:Q4"/>
    <mergeCell ref="R4:T4"/>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2 8 "   i n t e r l i n e O n O f f = " 0 "   i n t e r l i n e C o l o r = " 0 "   i s D b S h e e t = " 0 "   i s D a s h B o a r d S h e e t = " 0 "   i s D b D a s h B o a r d S h e e t = " 0 "   i s F l e x P a p e r S h e e t = " 0 " > < c e l l p r o t e c t i o n / > < a p p E t D b R e l a t i o n s / > < / w o S h e e t P r o p s > < w o S h e e t P r o p s   s h e e t S t i d = " 1 1 "   i n t e r l i n e O n O f f = " 0 "   i n t e r l i n e C o l o r = " 0 "   i s D b S h e e t = " 0 "   i s D a s h B o a r d S h e e t = " 0 "   i s D b D a s h B o a r d S h e e t = " 0 "   i s F l e x P a p e r S h e e t = " 0 " > < c e l l p r o t e c t i o n / > < a p p E t D b R e l a t i o n s / > < / w o S h e e t P r o p s > < w o S h e e t P r o p s   s h e e t S t i d = " 1 0 "   i n t e r l i n e O n O f f = " 0 "   i n t e r l i n e C o l o r = " 0 "   i s D b S h e e t = " 0 "   i s D a s h B o a r d S h e e t = " 0 "   i s D b D a s h B o a r d S h e e t = " 0 "   i s F l e x P a p e r S h e e t = " 0 " > < c e l l p r o t e c t i o n / > < a p p E t D b R e l a t i o n s / > < / w o S h e e t P r o p s > < w o S h e e t P r o p s   s h e e t S t i d = " 1 2 "   i n t e r l i n e O n O f f = " 0 "   i n t e r l i n e C o l o r = " 0 "   i s D b S h e e t = " 0 "   i s D a s h B o a r d S h e e t = " 0 "   i s D b D a s h B o a r d S h e e t = " 0 "   i s F l e x P a p e r S h e e t = " 0 " > < c e l l p r o t e c t i o n / > < a p p E t D b R e l a t i o n s / > < / w o S h e e t P r o p s > < w o S h e e t P r o p s   s h e e t S t i d = " 1 3 "   i n t e r l i n e O n O f f = " 0 "   i n t e r l i n e C o l o r = " 0 "   i s D b S h e e t = " 0 "   i s D a s h B o a r d S h e e t = " 0 "   i s D b D a s h B o a r d S h e e t = " 0 "   i s F l e x P a p e r S h e e t = " 0 " > < c e l l p r o t e c t i o n / > < a p p E t D b R e l a t i o n s / > < / w o S h e e t P r o p s > < w o S h e e t P r o p s   s h e e t S t i d = " 1 6 "   i n t e r l i n e O n O f f = " 0 "   i n t e r l i n e C o l o r = " 0 "   i s D b S h e e t = " 0 "   i s D a s h B o a r d S h e e t = " 0 "   i s D b D a s h B o a r d S h e e t = " 0 "   i s F l e x P a p e r S h e e t = " 0 " > < c e l l p r o t e c t i o n / > < a p p E t D b R e l a t i o n s / > < / w o S h e e t P r o p s > < w o S h e e t P r o p s   s h e e t S t i d = " 1 7 "   i n t e r l i n e O n O f f = " 0 "   i n t e r l i n e C o l o r = " 0 "   i s D b S h e e t = " 0 "   i s D a s h B o a r d S h e e t = " 0 "   i s D b D a s h B o a r d S h e e t = " 0 "   i s F l e x P a p e r S h e e t = " 0 " > < c e l l p r o t e c t i o n / > < a p p E t D b R e l a t i o n s / > < / w o S h e e t P r o p s > < w o S h e e t P r o p s   s h e e t S t i d = " 2 0 "   i n t e r l i n e O n O f f = " 0 "   i n t e r l i n e C o l o r = " 0 "   i s D b S h e e t = " 0 "   i s D a s h B o a r d S h e e t = " 0 "   i s D b D a s h B o a r d S h e e t = " 0 "   i s F l e x P a p e r S h e e t = " 0 " > < c e l l p r o t e c t i o n / > < a p p E t D b R e l a t i o n s / > < / w o S h e e t P r o p s > < w o S h e e t P r o p s   s h e e t S t i d = " 2 2 "   i n t e r l i n e O n O f f = " 0 "   i n t e r l i n e C o l o r = " 0 "   i s D b S h e e t = " 0 "   i s D a s h B o a r d S h e e t = " 0 "   i s D b D a s h B o a r d S h e e t = " 0 "   i s F l e x P a p e r S h e e t = " 0 " > < c e l l p r o t e c t i o n / > < a p p E t D b R e l a t i o n s / > < / w o S h e e t P r o p s > < w o S h e e t P r o p s   s h e e t S t i d = " 1 8 "   i n t e r l i n e O n O f f = " 0 "   i n t e r l i n e C o l o r = " 0 "   i s D b S h e e t = " 0 "   i s D a s h B o a r d S h e e t = " 0 "   i s D b D a s h B o a r d S h e e t = " 0 "   i s F l e x P a p e r S h e e t = " 0 " > < c e l l p r o t e c t i o n / > < a p p E t D b R e l a t i o n s / > < / w o S h e e t P r o p s > < w o S h e e t P r o p s   s h e e t S t i d = " 2 4 "   i n t e r l i n e O n O f f = " 0 "   i n t e r l i n e C o l o r = " 0 "   i s D b S h e e t = " 0 "   i s D a s h B o a r d S h e e t = " 0 "   i s D b D a s h B o a r d S h e e t = " 0 "   i s F l e x P a p e r S h e e t = " 0 " > < c e l l p r o t e c t i o n / > < a p p E t D b R e l a t i o n s / > < / w o S h e e t P r o p s > < w o S h e e t P r o p s   s h e e t S t i d = " 2 3 "   i n t e r l i n e O n O f f = " 0 "   i n t e r l i n e C o l o r = " 0 "   i s D b S h e e t = " 0 "   i s D a s h B o a r d S h e e t = " 0 "   i s D b D a s h B o a r d S h e e t = " 0 "   i s F l e x P a p e r S h e e t = " 0 " > < c e l l p r o t e c t i o n / > < a p p E t D b R e l a t i o n s / > < / w o S h e e t P r o p s > < w o S h e e t P r o p s   s h e e t S t i d = " 2 5 "   i n t e r l i n e O n O f f = " 0 "   i n t e r l i n e C o l o r = " 0 "   i s D b S h e e t = " 0 "   i s D a s h B o a r d S h e e t = " 0 "   i s D b D a s h B o a r d S h e e t = " 0 "   i s F l e x P a p e r S h e e t = " 0 " > < c e l l p r o t e c t i o n / > < a p p E t D b R e l a t i o n s / > < / w o S h e e t P r o p s > < w o S h e e t P r o p s   s h e e t S t i d = " 2 6 "   i n t e r l i n e O n O f f = " 0 "   i n t e r l i n e C o l o r = " 0 "   i s D b S h e e t = " 0 "   i s D a s h B o a r d S h e e t = " 0 "   i s D b D a s h B o a r d S h e e t = " 0 "   i s F l e x P a p e r S h e e t = " 0 " > < c e l l p r o t e c t i o n / > < a p p E t D b R e l a t i o n s / > < / w o S h e e t 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P r o p s   s h e e t S t i d = " 1 4 " 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P r o p s   s h e e t S t i d = " 4 "   i n t e r l i n e O n O f f = " 0 "   i n t e r l i n e C o l o r = " 0 "   i s D b S h e e t = " 0 "   i s D a s h B o a r d S h e e t = " 0 "   i s D b D a s h B o a r d S h e e t = " 0 "   i s F l e x P a p e r S h e e t = " 0 " > < c e l l p r o t e c t i o n / > < a p p E t D b R e l a t i o n s / > < / w o S h e e t P r o p s > < w o S h e e t P r o p s   s h e e t S t i d = " 5 "   i n t e r l i n e O n O f f = " 0 "   i n t e r l i n e C o l o r = " 0 "   i s D b S h e e t = " 0 "   i s D a s h B o a r d S h e e t = " 0 "   i s D b D a s h B o a r d S h e e t = " 0 "   i s F l e x P a p e r S h e e t = " 0 " > < c e l l p r o t e c t i o n / > < a p p E t D b R e l a t i o n s / > < / w o S h e e t P r o p s > < w o S h e e t P r o p s   s h e e t S t i d = " 6 "   i n t e r l i n e O n O f f = " 0 "   i n t e r l i n e C o l o r = " 0 "   i s D b S h e e t = " 0 "   i s D a s h B o a r d S h e e t = " 0 "   i s D b D a s h B o a r d S h e e t = " 0 "   i s F l e x P a p e r S h e e t = " 0 " > < c e l l p r o t e c t i o n / > < a p p E t D b R e l a t i o n s / > < / w o S h e e t P r o p s > < w o S h e e t P r o p s   s h e e t S t i d = " 7 "   i n t e r l i n e O n O f f = " 0 "   i n t e r l i n e C o l o r = " 0 "   i s D b S h e e t = " 0 "   i s D a s h B o a r d S h e e t = " 0 "   i s D b D a s h B o a r d S h e e t = " 0 "   i s F l e x P a p e r S h e e t = " 0 " > < c e l l p r o t e c t i o n / > < a p p E t D b R e l a t i o n s / > < / w o S h e e t P r o p s > < w o S h e e t P r o p s   s h e e t S t i d = " 8 " 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2 8 " / > < p i x e l a t o r L i s t   s h e e t S t i d = " 1 1 " / > < p i x e l a t o r L i s t   s h e e t S t i d = " 1 0 " / > < p i x e l a t o r L i s t   s h e e t S t i d = " 1 2 " / > < p i x e l a t o r L i s t   s h e e t S t i d = " 1 3 " / > < p i x e l a t o r L i s t   s h e e t S t i d = " 1 6 " / > < p i x e l a t o r L i s t   s h e e t S t i d = " 1 7 " / > < p i x e l a t o r L i s t   s h e e t S t i d = " 2 0 " / > < p i x e l a t o r L i s t   s h e e t S t i d = " 2 2 " / > < p i x e l a t o r L i s t   s h e e t S t i d = " 1 8 " / > < p i x e l a t o r L i s t   s h e e t S t i d = " 2 4 " / > < p i x e l a t o r L i s t   s h e e t S t i d = " 2 3 " / > < p i x e l a t o r L i s t   s h e e t S t i d = " 2 5 " / > < p i x e l a t o r L i s t   s h e e t S t i d = " 2 6 " / > < p i x e l a t o r L i s t   s h e e t S t i d = " 1 " / > < p i x e l a t o r L i s t   s h e e t S t i d = " 2 " / > < p i x e l a t o r L i s t   s h e e t S t i d = " 1 4 " / > < p i x e l a t o r L i s t   s h e e t S t i d = " 3 " / > < p i x e l a t o r L i s t   s h e e t S t i d = " 4 " / > < p i x e l a t o r L i s t   s h e e t S t i d = " 5 " / > < p i x e l a t o r L i s t   s h e e t S t i d = " 6 " / > < p i x e l a t o r L i s t   s h e e t S t i d = " 7 " / > < p i x e l a t o r L i s t   s h e e t S t i d = " 8 " / > < p i x e l a t o r L i s t   s h e e t S t i d = " 2 9 " / > < / 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WWO_wpscloud_20240407213741-d8fe986b68</Application>
  <HeadingPairs>
    <vt:vector size="2" baseType="variant">
      <vt:variant>
        <vt:lpstr>工作表</vt:lpstr>
      </vt:variant>
      <vt:variant>
        <vt:i4>19</vt:i4>
      </vt:variant>
    </vt:vector>
  </HeadingPairs>
  <TitlesOfParts>
    <vt:vector size="19" baseType="lpstr">
      <vt:lpstr>总表</vt:lpstr>
      <vt:lpstr>金专</vt:lpstr>
      <vt:lpstr>金课</vt:lpstr>
      <vt:lpstr>金地</vt:lpstr>
      <vt:lpstr>金师</vt:lpstr>
      <vt:lpstr>金教材</vt:lpstr>
      <vt:lpstr>教改立项</vt:lpstr>
      <vt:lpstr>教学成果奖</vt:lpstr>
      <vt:lpstr>产学研合作项目</vt:lpstr>
      <vt:lpstr>从业技能</vt:lpstr>
      <vt:lpstr>考研</vt:lpstr>
      <vt:lpstr>体测</vt:lpstr>
      <vt:lpstr>1.质量工程-五金建设</vt:lpstr>
      <vt:lpstr>1.质量工程-教学研究</vt:lpstr>
      <vt:lpstr>1.质量工程-教学研究 (2)</vt:lpstr>
      <vt:lpstr>1.质量工程-教学资源</vt:lpstr>
      <vt:lpstr>2.师生发展-学生发展</vt:lpstr>
      <vt:lpstr>未录入</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Zhongjin Guo</dc:creator>
  <cp:lastModifiedBy>86182</cp:lastModifiedBy>
  <dcterms:created xsi:type="dcterms:W3CDTF">2015-06-09T18:19:00Z</dcterms:created>
  <dcterms:modified xsi:type="dcterms:W3CDTF">2024-06-02T09:55:04Z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0E372CC8285543D0B28FB2660ADE323F_13</vt:lpwstr>
  </property>
  <property fmtid="{D5CDD505-2E9C-101B-9397-08002B2CF9AE}" pid="3" name="KSOProductBuildVer">
    <vt:lpwstr>2052-12.1.0.16729</vt:lpwstr>
  </property>
</Properties>
</file>